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5FCBE32B-514E-4BB0-890E-467DA74C0350}" xr6:coauthVersionLast="47" xr6:coauthVersionMax="47" xr10:uidLastSave="{00000000-0000-0000-0000-000000000000}"/>
  <bookViews>
    <workbookView xWindow="-120" yWindow="-120" windowWidth="29040" windowHeight="15720"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IDENTIFICACIÓN'!$A$5:$I$6</definedName>
    <definedName name="_xlnm._FilterDatabase" localSheetId="2" hidden="1">'3 PROBABIL E IMPACTO INHERENTE'!$A$6:$N$6</definedName>
    <definedName name="_xlnm._FilterDatabase" localSheetId="3" hidden="1">'4 MAPA CALOR INHERENTE'!$A$5:$AJ$5</definedName>
    <definedName name="_xlnm._FilterDatabase" localSheetId="4" hidden="1">'5 VALORACIÓN DEL CONTROL'!$A$6:$W$86</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IDENTIFICACIÓN'!$5:$6</definedName>
    <definedName name="_xlnm.Print_Titles" localSheetId="2">'3 PROBABIL E IMPACTO INHERENTE'!$3:$6</definedName>
    <definedName name="_xlnm.Print_Titles" localSheetId="4">'5 VALORACIÓN DEL CONTROL'!$2:$6</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9" l="1"/>
  <c r="D11" i="15"/>
  <c r="E11" i="15" s="1"/>
  <c r="C11" i="36" s="1"/>
  <c r="E9" i="30"/>
  <c r="B9" i="36" s="1"/>
  <c r="A12" i="36"/>
  <c r="H7" i="30"/>
  <c r="I7" i="30" s="1"/>
  <c r="B3" i="33"/>
  <c r="B2" i="33"/>
  <c r="B2" i="37"/>
  <c r="B2" i="36"/>
  <c r="B2" i="35"/>
  <c r="J1" i="9"/>
  <c r="H1" i="9"/>
  <c r="G1" i="9"/>
  <c r="B3" i="9"/>
  <c r="B1" i="31"/>
  <c r="J2" i="15"/>
  <c r="H2" i="15"/>
  <c r="B3" i="15"/>
  <c r="B2" i="15"/>
  <c r="A83" i="9"/>
  <c r="A79" i="9"/>
  <c r="A75" i="9"/>
  <c r="A71" i="9"/>
  <c r="A67" i="9"/>
  <c r="A63" i="9"/>
  <c r="A59" i="9"/>
  <c r="A55" i="9"/>
  <c r="A51" i="9"/>
  <c r="A47" i="9"/>
  <c r="A43" i="9"/>
  <c r="A39" i="9"/>
  <c r="A35" i="9"/>
  <c r="A31" i="9"/>
  <c r="A27" i="9"/>
  <c r="A23" i="9"/>
  <c r="A19" i="9"/>
  <c r="A15" i="9"/>
  <c r="N86" i="9"/>
  <c r="L86" i="9"/>
  <c r="K86" i="9"/>
  <c r="I86" i="9"/>
  <c r="N85" i="9"/>
  <c r="L85" i="9"/>
  <c r="K85" i="9"/>
  <c r="R85" i="9" s="1"/>
  <c r="I85" i="9"/>
  <c r="N84" i="9"/>
  <c r="L84" i="9"/>
  <c r="K84" i="9"/>
  <c r="I84" i="9"/>
  <c r="N83" i="9"/>
  <c r="L83" i="9"/>
  <c r="K83" i="9"/>
  <c r="R83" i="9" s="1"/>
  <c r="I83" i="9"/>
  <c r="N82" i="9"/>
  <c r="L82" i="9"/>
  <c r="K82" i="9"/>
  <c r="I82" i="9"/>
  <c r="N81" i="9"/>
  <c r="L81" i="9"/>
  <c r="K81" i="9"/>
  <c r="R81" i="9" s="1"/>
  <c r="I81" i="9"/>
  <c r="N80" i="9"/>
  <c r="L80" i="9"/>
  <c r="K80" i="9"/>
  <c r="I80" i="9"/>
  <c r="N79" i="9"/>
  <c r="L79" i="9"/>
  <c r="K79" i="9"/>
  <c r="R79" i="9" s="1"/>
  <c r="I79" i="9"/>
  <c r="N78" i="9"/>
  <c r="L78" i="9"/>
  <c r="K78" i="9"/>
  <c r="I78" i="9"/>
  <c r="N77" i="9"/>
  <c r="L77" i="9"/>
  <c r="K77" i="9"/>
  <c r="R77" i="9" s="1"/>
  <c r="I77" i="9"/>
  <c r="N76" i="9"/>
  <c r="L76" i="9"/>
  <c r="K76" i="9"/>
  <c r="I76" i="9"/>
  <c r="N75" i="9"/>
  <c r="L75" i="9"/>
  <c r="K75" i="9"/>
  <c r="R75" i="9" s="1"/>
  <c r="I75" i="9"/>
  <c r="N74" i="9"/>
  <c r="L74" i="9"/>
  <c r="K74" i="9"/>
  <c r="I74" i="9"/>
  <c r="N73" i="9"/>
  <c r="L73" i="9"/>
  <c r="K73" i="9"/>
  <c r="R73" i="9" s="1"/>
  <c r="I73" i="9"/>
  <c r="N72" i="9"/>
  <c r="L72" i="9"/>
  <c r="K72" i="9"/>
  <c r="I72" i="9"/>
  <c r="N71" i="9"/>
  <c r="L71" i="9"/>
  <c r="K71" i="9"/>
  <c r="R71" i="9" s="1"/>
  <c r="I71" i="9"/>
  <c r="N70" i="9"/>
  <c r="L70" i="9"/>
  <c r="K70" i="9"/>
  <c r="R70" i="9" s="1"/>
  <c r="I70" i="9"/>
  <c r="N69" i="9"/>
  <c r="L69" i="9"/>
  <c r="K69" i="9"/>
  <c r="R69" i="9" s="1"/>
  <c r="I69" i="9"/>
  <c r="N68" i="9"/>
  <c r="L68" i="9"/>
  <c r="K68" i="9"/>
  <c r="R68" i="9" s="1"/>
  <c r="I68" i="9"/>
  <c r="N67" i="9"/>
  <c r="L67" i="9"/>
  <c r="K67" i="9"/>
  <c r="R67" i="9" s="1"/>
  <c r="I67" i="9"/>
  <c r="N66" i="9"/>
  <c r="L66" i="9"/>
  <c r="K66" i="9"/>
  <c r="R66" i="9" s="1"/>
  <c r="I66" i="9"/>
  <c r="N65" i="9"/>
  <c r="L65" i="9"/>
  <c r="K65" i="9"/>
  <c r="R65" i="9" s="1"/>
  <c r="I65" i="9"/>
  <c r="N64" i="9"/>
  <c r="L64" i="9"/>
  <c r="K64" i="9"/>
  <c r="I64" i="9"/>
  <c r="N63" i="9"/>
  <c r="L63" i="9"/>
  <c r="K63" i="9"/>
  <c r="R63" i="9" s="1"/>
  <c r="I63" i="9"/>
  <c r="N62" i="9"/>
  <c r="L62" i="9"/>
  <c r="K62" i="9"/>
  <c r="R62" i="9" s="1"/>
  <c r="I62" i="9"/>
  <c r="N61" i="9"/>
  <c r="L61" i="9"/>
  <c r="K61" i="9"/>
  <c r="R61" i="9" s="1"/>
  <c r="I61" i="9"/>
  <c r="N60" i="9"/>
  <c r="L60" i="9"/>
  <c r="K60" i="9"/>
  <c r="R60" i="9" s="1"/>
  <c r="I60" i="9"/>
  <c r="N59" i="9"/>
  <c r="L59" i="9"/>
  <c r="K59" i="9"/>
  <c r="R59" i="9" s="1"/>
  <c r="I59" i="9"/>
  <c r="N58" i="9"/>
  <c r="L58" i="9"/>
  <c r="K58" i="9"/>
  <c r="R58" i="9" s="1"/>
  <c r="I58" i="9"/>
  <c r="N57" i="9"/>
  <c r="L57" i="9"/>
  <c r="K57" i="9"/>
  <c r="R57" i="9" s="1"/>
  <c r="I57" i="9"/>
  <c r="N56" i="9"/>
  <c r="L56" i="9"/>
  <c r="K56" i="9"/>
  <c r="I56" i="9"/>
  <c r="N55" i="9"/>
  <c r="L55" i="9"/>
  <c r="K55" i="9"/>
  <c r="R55" i="9"/>
  <c r="I55" i="9"/>
  <c r="N54" i="9"/>
  <c r="L54" i="9"/>
  <c r="K54" i="9"/>
  <c r="R54" i="9" s="1"/>
  <c r="I54" i="9"/>
  <c r="N53" i="9"/>
  <c r="L53" i="9"/>
  <c r="K53" i="9"/>
  <c r="R53" i="9" s="1"/>
  <c r="I53" i="9"/>
  <c r="N52" i="9"/>
  <c r="L52" i="9"/>
  <c r="K52" i="9"/>
  <c r="R52" i="9" s="1"/>
  <c r="I52" i="9"/>
  <c r="N51" i="9"/>
  <c r="L51" i="9"/>
  <c r="K51" i="9"/>
  <c r="R51" i="9" s="1"/>
  <c r="I51" i="9"/>
  <c r="N50" i="9"/>
  <c r="L50" i="9"/>
  <c r="K50" i="9"/>
  <c r="R50" i="9" s="1"/>
  <c r="I50" i="9"/>
  <c r="N49" i="9"/>
  <c r="L49" i="9"/>
  <c r="K49" i="9"/>
  <c r="R49" i="9" s="1"/>
  <c r="I49" i="9"/>
  <c r="N48" i="9"/>
  <c r="L48" i="9"/>
  <c r="K48" i="9"/>
  <c r="R48" i="9" s="1"/>
  <c r="I48" i="9"/>
  <c r="N47" i="9"/>
  <c r="L47" i="9"/>
  <c r="K47" i="9"/>
  <c r="R47" i="9"/>
  <c r="I47" i="9"/>
  <c r="N46" i="9"/>
  <c r="L46" i="9"/>
  <c r="K46" i="9"/>
  <c r="R46" i="9" s="1"/>
  <c r="I46" i="9"/>
  <c r="N45" i="9"/>
  <c r="L45" i="9"/>
  <c r="K45" i="9"/>
  <c r="R45" i="9" s="1"/>
  <c r="I45" i="9"/>
  <c r="N44" i="9"/>
  <c r="L44" i="9"/>
  <c r="K44" i="9"/>
  <c r="R44" i="9"/>
  <c r="I44" i="9"/>
  <c r="N43" i="9"/>
  <c r="L43" i="9"/>
  <c r="K43" i="9"/>
  <c r="R43" i="9" s="1"/>
  <c r="I43" i="9"/>
  <c r="N42" i="9"/>
  <c r="L42" i="9"/>
  <c r="K42" i="9"/>
  <c r="R42" i="9" s="1"/>
  <c r="I42" i="9"/>
  <c r="N41" i="9"/>
  <c r="L41" i="9"/>
  <c r="K41" i="9"/>
  <c r="R41" i="9" s="1"/>
  <c r="I41" i="9"/>
  <c r="N40" i="9"/>
  <c r="L40" i="9"/>
  <c r="K40" i="9"/>
  <c r="I40" i="9"/>
  <c r="N39" i="9"/>
  <c r="L39" i="9"/>
  <c r="K39" i="9"/>
  <c r="R39" i="9" s="1"/>
  <c r="I39" i="9"/>
  <c r="N38" i="9"/>
  <c r="L38" i="9"/>
  <c r="K38" i="9"/>
  <c r="R38" i="9"/>
  <c r="I38" i="9"/>
  <c r="N37" i="9"/>
  <c r="L37" i="9"/>
  <c r="K37" i="9"/>
  <c r="R37" i="9" s="1"/>
  <c r="I37" i="9"/>
  <c r="N36" i="9"/>
  <c r="L36" i="9"/>
  <c r="K36" i="9"/>
  <c r="R36" i="9" s="1"/>
  <c r="I36" i="9"/>
  <c r="N35" i="9"/>
  <c r="L35" i="9"/>
  <c r="K35" i="9"/>
  <c r="R35" i="9" s="1"/>
  <c r="I35" i="9"/>
  <c r="N34" i="9"/>
  <c r="L34" i="9"/>
  <c r="K34" i="9"/>
  <c r="R34" i="9" s="1"/>
  <c r="I34" i="9"/>
  <c r="N33" i="9"/>
  <c r="L33" i="9"/>
  <c r="K33" i="9"/>
  <c r="R33" i="9" s="1"/>
  <c r="I33" i="9"/>
  <c r="N32" i="9"/>
  <c r="L32" i="9"/>
  <c r="K32" i="9"/>
  <c r="I32" i="9"/>
  <c r="N31" i="9"/>
  <c r="L31" i="9"/>
  <c r="K31" i="9"/>
  <c r="I31" i="9"/>
  <c r="N30" i="9"/>
  <c r="L30" i="9"/>
  <c r="K30" i="9"/>
  <c r="R30" i="9" s="1"/>
  <c r="I30" i="9"/>
  <c r="N29" i="9"/>
  <c r="L29" i="9"/>
  <c r="K29" i="9"/>
  <c r="R29" i="9" s="1"/>
  <c r="I29" i="9"/>
  <c r="N28" i="9"/>
  <c r="L28" i="9"/>
  <c r="K28" i="9"/>
  <c r="R28" i="9" s="1"/>
  <c r="I28" i="9"/>
  <c r="N27" i="9"/>
  <c r="L27" i="9"/>
  <c r="K27" i="9"/>
  <c r="I27" i="9"/>
  <c r="N26" i="9"/>
  <c r="L26" i="9"/>
  <c r="K26" i="9"/>
  <c r="R26" i="9" s="1"/>
  <c r="I26" i="9"/>
  <c r="N25" i="9"/>
  <c r="L25" i="9"/>
  <c r="K25" i="9"/>
  <c r="R25" i="9" s="1"/>
  <c r="I25" i="9"/>
  <c r="N24" i="9"/>
  <c r="L24" i="9"/>
  <c r="K24" i="9"/>
  <c r="R24" i="9" s="1"/>
  <c r="I24" i="9"/>
  <c r="N23" i="9"/>
  <c r="L23" i="9"/>
  <c r="K23" i="9"/>
  <c r="R23" i="9" s="1"/>
  <c r="I23" i="9"/>
  <c r="N22" i="9"/>
  <c r="L22" i="9"/>
  <c r="K22" i="9"/>
  <c r="R22" i="9" s="1"/>
  <c r="I22" i="9"/>
  <c r="N21" i="9"/>
  <c r="L21" i="9"/>
  <c r="K21" i="9"/>
  <c r="R21" i="9" s="1"/>
  <c r="I21" i="9"/>
  <c r="N20" i="9"/>
  <c r="L20" i="9"/>
  <c r="K20" i="9"/>
  <c r="R20" i="9" s="1"/>
  <c r="I20" i="9"/>
  <c r="N19" i="9"/>
  <c r="L19" i="9"/>
  <c r="K19" i="9"/>
  <c r="N18" i="9"/>
  <c r="L18" i="9"/>
  <c r="K18" i="9"/>
  <c r="R18" i="9" s="1"/>
  <c r="I18" i="9"/>
  <c r="N17" i="9"/>
  <c r="L17" i="9"/>
  <c r="K17" i="9"/>
  <c r="R17" i="9" s="1"/>
  <c r="I17" i="9"/>
  <c r="N16" i="9"/>
  <c r="L16" i="9"/>
  <c r="K16" i="9"/>
  <c r="R16" i="9" s="1"/>
  <c r="I16" i="9"/>
  <c r="N15" i="9"/>
  <c r="L15" i="9"/>
  <c r="K15" i="9"/>
  <c r="R15" i="9"/>
  <c r="I15" i="9"/>
  <c r="A11" i="9"/>
  <c r="N14" i="9"/>
  <c r="L14" i="9"/>
  <c r="K14" i="9"/>
  <c r="I14" i="9"/>
  <c r="N13" i="9"/>
  <c r="L13" i="9"/>
  <c r="K13" i="9"/>
  <c r="I13" i="9"/>
  <c r="N12" i="9"/>
  <c r="L12" i="9"/>
  <c r="K12" i="9"/>
  <c r="I12" i="9"/>
  <c r="N11" i="9"/>
  <c r="L11" i="9"/>
  <c r="K11" i="9"/>
  <c r="I11" i="9"/>
  <c r="N9" i="9"/>
  <c r="L9" i="9"/>
  <c r="K9" i="9"/>
  <c r="I9" i="9"/>
  <c r="I10" i="9"/>
  <c r="I8" i="9"/>
  <c r="I7" i="9"/>
  <c r="R11" i="9"/>
  <c r="R13" i="9"/>
  <c r="G2" i="15"/>
  <c r="L8" i="9"/>
  <c r="L10" i="9"/>
  <c r="L7" i="9"/>
  <c r="H8" i="30"/>
  <c r="I8" i="30" s="1"/>
  <c r="H9" i="30"/>
  <c r="I9" i="30" s="1"/>
  <c r="H10" i="30"/>
  <c r="I10" i="30" s="1"/>
  <c r="H11" i="30"/>
  <c r="I11" i="30" s="1"/>
  <c r="H12" i="30"/>
  <c r="I12" i="30" s="1"/>
  <c r="H13" i="30"/>
  <c r="I13" i="30" s="1"/>
  <c r="H14" i="30"/>
  <c r="I14" i="30" s="1"/>
  <c r="H15" i="30"/>
  <c r="I15" i="30" s="1"/>
  <c r="H16" i="30"/>
  <c r="I16" i="30"/>
  <c r="H17" i="30"/>
  <c r="I17" i="30"/>
  <c r="H18" i="30"/>
  <c r="I18" i="30" s="1"/>
  <c r="H19" i="30"/>
  <c r="I19" i="30" s="1"/>
  <c r="H20" i="30"/>
  <c r="I20" i="30"/>
  <c r="H21" i="30"/>
  <c r="I21" i="30"/>
  <c r="H22" i="30"/>
  <c r="I22" i="30" s="1"/>
  <c r="H23" i="30"/>
  <c r="I23" i="30" s="1"/>
  <c r="H24" i="30"/>
  <c r="I24" i="30"/>
  <c r="H25" i="30"/>
  <c r="I25" i="30"/>
  <c r="H26" i="30"/>
  <c r="I26" i="30" s="1"/>
  <c r="H7" i="15"/>
  <c r="H8" i="15"/>
  <c r="H9" i="15"/>
  <c r="H10" i="15"/>
  <c r="H11" i="15"/>
  <c r="H12" i="15"/>
  <c r="H13" i="15"/>
  <c r="H14" i="15"/>
  <c r="H15" i="15"/>
  <c r="H16" i="15"/>
  <c r="M16" i="15" s="1"/>
  <c r="H17" i="15"/>
  <c r="H18" i="15"/>
  <c r="H19" i="15"/>
  <c r="H20" i="15"/>
  <c r="H21" i="15"/>
  <c r="H22" i="15"/>
  <c r="H23" i="15"/>
  <c r="H24" i="15"/>
  <c r="H25" i="15"/>
  <c r="H26" i="15"/>
  <c r="L7" i="15"/>
  <c r="K8" i="15"/>
  <c r="L8" i="15"/>
  <c r="K9" i="15"/>
  <c r="L9" i="15"/>
  <c r="K10" i="15"/>
  <c r="L10" i="15"/>
  <c r="K11" i="15"/>
  <c r="L11" i="15"/>
  <c r="K12" i="15"/>
  <c r="M12" i="15" s="1"/>
  <c r="L12" i="15"/>
  <c r="K13" i="15"/>
  <c r="L13" i="15"/>
  <c r="K14" i="15"/>
  <c r="L14" i="15"/>
  <c r="K15" i="15"/>
  <c r="L15" i="15"/>
  <c r="K16" i="15"/>
  <c r="L16" i="15"/>
  <c r="K17" i="15"/>
  <c r="L17" i="15"/>
  <c r="K18" i="15"/>
  <c r="L18" i="15"/>
  <c r="K19" i="15"/>
  <c r="L19" i="15"/>
  <c r="K20" i="15"/>
  <c r="M20" i="15" s="1"/>
  <c r="L20" i="15"/>
  <c r="K21" i="15"/>
  <c r="L21" i="15"/>
  <c r="K22" i="15"/>
  <c r="L22" i="15"/>
  <c r="K23" i="15"/>
  <c r="L23" i="15"/>
  <c r="K24" i="15"/>
  <c r="L24" i="15"/>
  <c r="K25" i="15"/>
  <c r="L25" i="15"/>
  <c r="K26" i="15"/>
  <c r="L26" i="15"/>
  <c r="K7" i="15"/>
  <c r="I8" i="15"/>
  <c r="I9" i="15"/>
  <c r="I10" i="15"/>
  <c r="I11" i="15"/>
  <c r="I12" i="15"/>
  <c r="I13" i="15"/>
  <c r="I14" i="15"/>
  <c r="I15" i="15"/>
  <c r="I16" i="15"/>
  <c r="I17" i="15"/>
  <c r="I18" i="15"/>
  <c r="I19" i="15"/>
  <c r="I20" i="15"/>
  <c r="I21" i="15"/>
  <c r="I22" i="15"/>
  <c r="I23" i="15"/>
  <c r="I24" i="15"/>
  <c r="I25" i="15"/>
  <c r="I26" i="15"/>
  <c r="I7" i="15"/>
  <c r="D7" i="15"/>
  <c r="E7" i="15" s="1"/>
  <c r="D8" i="15"/>
  <c r="F8" i="15" s="1"/>
  <c r="C7" i="31" s="1"/>
  <c r="E8" i="36" s="1"/>
  <c r="D9" i="15"/>
  <c r="D10" i="15"/>
  <c r="D12" i="15"/>
  <c r="E12" i="15" s="1"/>
  <c r="D13" i="15"/>
  <c r="D14" i="15"/>
  <c r="D15" i="15"/>
  <c r="F15" i="15" s="1"/>
  <c r="C14" i="31" s="1"/>
  <c r="D16" i="15"/>
  <c r="F16" i="15" s="1"/>
  <c r="C15" i="31" s="1"/>
  <c r="D17" i="15"/>
  <c r="F17" i="15" s="1"/>
  <c r="C16" i="31" s="1"/>
  <c r="E16" i="31" s="1"/>
  <c r="G17" i="36" s="1"/>
  <c r="D18" i="15"/>
  <c r="E18" i="15" s="1"/>
  <c r="D19" i="15"/>
  <c r="F19" i="15" s="1"/>
  <c r="C18" i="31" s="1"/>
  <c r="E18" i="31" s="1"/>
  <c r="G19" i="36" s="1"/>
  <c r="D20" i="15"/>
  <c r="E20" i="15" s="1"/>
  <c r="D21" i="15"/>
  <c r="D22" i="15"/>
  <c r="F22" i="15" s="1"/>
  <c r="C21" i="31" s="1"/>
  <c r="D23" i="15"/>
  <c r="F23" i="15" s="1"/>
  <c r="C22" i="31" s="1"/>
  <c r="D24" i="15"/>
  <c r="D25" i="15"/>
  <c r="F25" i="15" s="1"/>
  <c r="C24" i="31" s="1"/>
  <c r="D26" i="15"/>
  <c r="E19" i="15"/>
  <c r="C19" i="36" s="1"/>
  <c r="C55" i="9"/>
  <c r="S55" i="9" s="1"/>
  <c r="S56" i="9" s="1"/>
  <c r="E23" i="15"/>
  <c r="E15" i="15"/>
  <c r="C39" i="9" s="1"/>
  <c r="E22" i="15"/>
  <c r="E16" i="15"/>
  <c r="E25" i="15"/>
  <c r="E17" i="15"/>
  <c r="C15" i="36"/>
  <c r="E8" i="15"/>
  <c r="C11" i="9" s="1"/>
  <c r="M19" i="15"/>
  <c r="N19" i="15" s="1"/>
  <c r="D18" i="31" s="1"/>
  <c r="F19" i="36" s="1"/>
  <c r="M23" i="15"/>
  <c r="M26" i="15"/>
  <c r="M22" i="15"/>
  <c r="D22" i="36" s="1"/>
  <c r="M18" i="15"/>
  <c r="M14" i="15"/>
  <c r="M24" i="15"/>
  <c r="E8" i="30"/>
  <c r="B8" i="15" s="1"/>
  <c r="E10" i="30"/>
  <c r="B19" i="9" s="1"/>
  <c r="E11" i="30"/>
  <c r="B23" i="9" s="1"/>
  <c r="E12" i="30"/>
  <c r="B11" i="31" s="1"/>
  <c r="E13" i="30"/>
  <c r="B31" i="9" s="1"/>
  <c r="E14" i="30"/>
  <c r="B35" i="9" s="1"/>
  <c r="E15" i="30"/>
  <c r="B39" i="9" s="1"/>
  <c r="E16" i="30"/>
  <c r="B43" i="9" s="1"/>
  <c r="E17" i="30"/>
  <c r="B47" i="9" s="1"/>
  <c r="E18" i="30"/>
  <c r="B51" i="9"/>
  <c r="E19" i="30"/>
  <c r="B55" i="9" s="1"/>
  <c r="E20" i="30"/>
  <c r="B59" i="9" s="1"/>
  <c r="E21" i="30"/>
  <c r="B63" i="9" s="1"/>
  <c r="E22" i="30"/>
  <c r="B67" i="9" s="1"/>
  <c r="E23" i="30"/>
  <c r="B71" i="9" s="1"/>
  <c r="E24" i="30"/>
  <c r="B75" i="9" s="1"/>
  <c r="E25" i="30"/>
  <c r="B79" i="9" s="1"/>
  <c r="E26" i="30"/>
  <c r="E7" i="30"/>
  <c r="B7" i="36" s="1"/>
  <c r="B26" i="15"/>
  <c r="B83" i="9"/>
  <c r="B26" i="36"/>
  <c r="A26" i="36"/>
  <c r="B25" i="36"/>
  <c r="A25" i="36"/>
  <c r="A24" i="36"/>
  <c r="A23" i="36"/>
  <c r="A22" i="36"/>
  <c r="B21" i="36"/>
  <c r="A21" i="36"/>
  <c r="A20" i="36"/>
  <c r="B19" i="36"/>
  <c r="A19" i="36"/>
  <c r="B18" i="36"/>
  <c r="A18" i="36"/>
  <c r="B17" i="36"/>
  <c r="A17" i="36"/>
  <c r="A16" i="36"/>
  <c r="A15" i="36"/>
  <c r="A14" i="36"/>
  <c r="A13" i="36"/>
  <c r="A11" i="36"/>
  <c r="A10" i="36"/>
  <c r="A9" i="36"/>
  <c r="A8" i="36"/>
  <c r="A7" i="36"/>
  <c r="B26" i="35"/>
  <c r="A26" i="35"/>
  <c r="A25" i="35"/>
  <c r="A24" i="35"/>
  <c r="B23" i="35"/>
  <c r="A23" i="35"/>
  <c r="B22" i="35"/>
  <c r="A22" i="35"/>
  <c r="B21" i="35"/>
  <c r="A21" i="35"/>
  <c r="A20" i="35"/>
  <c r="B19" i="35"/>
  <c r="A19" i="35"/>
  <c r="B18" i="35"/>
  <c r="A18" i="35"/>
  <c r="A17" i="35"/>
  <c r="A16" i="35"/>
  <c r="B15" i="35"/>
  <c r="A15" i="35"/>
  <c r="B14" i="35"/>
  <c r="A14" i="35"/>
  <c r="A13" i="35"/>
  <c r="A12" i="35"/>
  <c r="A11" i="35"/>
  <c r="A10" i="35"/>
  <c r="B9" i="35"/>
  <c r="A9" i="35"/>
  <c r="A8" i="35"/>
  <c r="A7" i="35"/>
  <c r="N7" i="9"/>
  <c r="N8" i="9"/>
  <c r="N10" i="9"/>
  <c r="A7" i="9"/>
  <c r="K8" i="9"/>
  <c r="K10" i="9"/>
  <c r="K7" i="9"/>
  <c r="R7" i="9" s="1"/>
  <c r="R10" i="9"/>
  <c r="F11" i="15"/>
  <c r="C10" i="31" s="1"/>
  <c r="A7" i="31"/>
  <c r="A6" i="31"/>
  <c r="A9" i="31"/>
  <c r="A8" i="31"/>
  <c r="B8" i="31"/>
  <c r="A10" i="31"/>
  <c r="A11" i="31"/>
  <c r="A12" i="31"/>
  <c r="A13" i="31"/>
  <c r="A14" i="31"/>
  <c r="A15" i="31"/>
  <c r="A16" i="31"/>
  <c r="B16" i="31"/>
  <c r="A17" i="31"/>
  <c r="B17" i="31"/>
  <c r="A18" i="31"/>
  <c r="B18" i="31"/>
  <c r="A19" i="31"/>
  <c r="B19" i="31"/>
  <c r="A20" i="31"/>
  <c r="B20" i="31"/>
  <c r="A21" i="31"/>
  <c r="B21" i="31"/>
  <c r="A22" i="31"/>
  <c r="B22" i="31"/>
  <c r="A23" i="31"/>
  <c r="B23" i="31"/>
  <c r="A24" i="31"/>
  <c r="B24" i="31"/>
  <c r="A25" i="31"/>
  <c r="B25" i="31"/>
  <c r="A15" i="15"/>
  <c r="B15" i="15"/>
  <c r="A16" i="15"/>
  <c r="A17" i="15"/>
  <c r="A18" i="15"/>
  <c r="B18" i="15"/>
  <c r="A19" i="15"/>
  <c r="B19" i="15"/>
  <c r="A20" i="15"/>
  <c r="A21" i="15"/>
  <c r="B21" i="15"/>
  <c r="A22" i="15"/>
  <c r="A23" i="15"/>
  <c r="A24" i="15"/>
  <c r="B24" i="15"/>
  <c r="A25" i="15"/>
  <c r="A26" i="15"/>
  <c r="A14" i="15"/>
  <c r="A13" i="15"/>
  <c r="A12" i="15"/>
  <c r="A11" i="15"/>
  <c r="A10" i="15"/>
  <c r="A9" i="15"/>
  <c r="A8" i="15"/>
  <c r="A7" i="15"/>
  <c r="S57" i="9" l="1"/>
  <c r="S58" i="9" s="1"/>
  <c r="H19" i="36" s="1"/>
  <c r="J19" i="36" s="1"/>
  <c r="L19" i="36" s="1"/>
  <c r="N19" i="36" s="1"/>
  <c r="M19" i="36" s="1"/>
  <c r="P19" i="36" s="1"/>
  <c r="S39" i="9"/>
  <c r="S40" i="9" s="1"/>
  <c r="S41" i="9" s="1"/>
  <c r="S42" i="9" s="1"/>
  <c r="M15" i="15"/>
  <c r="M9" i="15"/>
  <c r="D43" i="9"/>
  <c r="T43" i="9" s="1"/>
  <c r="T44" i="9" s="1"/>
  <c r="T45" i="9" s="1"/>
  <c r="T46" i="9" s="1"/>
  <c r="D16" i="36"/>
  <c r="E9" i="15"/>
  <c r="F9" i="15"/>
  <c r="C8" i="31" s="1"/>
  <c r="E10" i="15"/>
  <c r="C19" i="9" s="1"/>
  <c r="S19" i="9" s="1"/>
  <c r="S20" i="9" s="1"/>
  <c r="S21" i="9" s="1"/>
  <c r="S22" i="9" s="1"/>
  <c r="F10" i="15"/>
  <c r="C9" i="31" s="1"/>
  <c r="E10" i="36" s="1"/>
  <c r="E13" i="15"/>
  <c r="F13" i="15"/>
  <c r="C12" i="31" s="1"/>
  <c r="E13" i="36" s="1"/>
  <c r="E21" i="15"/>
  <c r="F21" i="15"/>
  <c r="C20" i="31" s="1"/>
  <c r="E21" i="31"/>
  <c r="G22" i="36" s="1"/>
  <c r="E22" i="36"/>
  <c r="E24" i="15"/>
  <c r="F24" i="15"/>
  <c r="C23" i="31" s="1"/>
  <c r="E26" i="15"/>
  <c r="F26" i="15"/>
  <c r="C25" i="31" s="1"/>
  <c r="C71" i="9"/>
  <c r="S71" i="9" s="1"/>
  <c r="S72" i="9" s="1"/>
  <c r="S73" i="9" s="1"/>
  <c r="S74" i="9" s="1"/>
  <c r="C23" i="36"/>
  <c r="C79" i="9"/>
  <c r="S79" i="9" s="1"/>
  <c r="S80" i="9" s="1"/>
  <c r="S81" i="9" s="1"/>
  <c r="S82" i="9" s="1"/>
  <c r="C25" i="36"/>
  <c r="C17" i="36"/>
  <c r="C47" i="9"/>
  <c r="S47" i="9" s="1"/>
  <c r="S48" i="9" s="1"/>
  <c r="S49" i="9" s="1"/>
  <c r="S50" i="9" s="1"/>
  <c r="D71" i="9"/>
  <c r="T71" i="9" s="1"/>
  <c r="T72" i="9" s="1"/>
  <c r="T73" i="9" s="1"/>
  <c r="T74" i="9" s="1"/>
  <c r="D23" i="36"/>
  <c r="N23" i="15"/>
  <c r="D22" i="31" s="1"/>
  <c r="F23" i="36" s="1"/>
  <c r="D26" i="36"/>
  <c r="D83" i="9"/>
  <c r="T83" i="9" s="1"/>
  <c r="T84" i="9" s="1"/>
  <c r="T85" i="9" s="1"/>
  <c r="T86" i="9" s="1"/>
  <c r="N26" i="15"/>
  <c r="D25" i="31" s="1"/>
  <c r="F26" i="36" s="1"/>
  <c r="D18" i="36"/>
  <c r="D51" i="9"/>
  <c r="T51" i="9" s="1"/>
  <c r="T52" i="9" s="1"/>
  <c r="T53" i="9" s="1"/>
  <c r="T54" i="9" s="1"/>
  <c r="N18" i="15"/>
  <c r="D17" i="31" s="1"/>
  <c r="F18" i="36" s="1"/>
  <c r="N24" i="15"/>
  <c r="D23" i="31" s="1"/>
  <c r="F24" i="36" s="1"/>
  <c r="D75" i="9"/>
  <c r="T75" i="9" s="1"/>
  <c r="T76" i="9" s="1"/>
  <c r="T77" i="9" s="1"/>
  <c r="T78" i="9" s="1"/>
  <c r="C75" i="9"/>
  <c r="S75" i="9" s="1"/>
  <c r="S76" i="9" s="1"/>
  <c r="S77" i="9" s="1"/>
  <c r="S78" i="9" s="1"/>
  <c r="C24" i="36"/>
  <c r="D15" i="36"/>
  <c r="D39" i="9"/>
  <c r="T39" i="9" s="1"/>
  <c r="T40" i="9" s="1"/>
  <c r="T41" i="9" s="1"/>
  <c r="T42" i="9" s="1"/>
  <c r="I15" i="36" s="1"/>
  <c r="K15" i="36" s="1"/>
  <c r="N15" i="15"/>
  <c r="D14" i="31" s="1"/>
  <c r="F15" i="36" s="1"/>
  <c r="E26" i="36"/>
  <c r="E25" i="31"/>
  <c r="G26" i="36" s="1"/>
  <c r="R27" i="9"/>
  <c r="B9" i="15"/>
  <c r="B14" i="15"/>
  <c r="B25" i="15"/>
  <c r="B23" i="15"/>
  <c r="B22" i="15"/>
  <c r="B20" i="15"/>
  <c r="B17" i="15"/>
  <c r="B14" i="31"/>
  <c r="B13" i="31"/>
  <c r="E19" i="36"/>
  <c r="F20" i="15"/>
  <c r="C19" i="31" s="1"/>
  <c r="F18" i="15"/>
  <c r="C17" i="31" s="1"/>
  <c r="B17" i="35"/>
  <c r="B25" i="35"/>
  <c r="B14" i="36"/>
  <c r="B15" i="36"/>
  <c r="B22" i="36"/>
  <c r="B23" i="36"/>
  <c r="N22" i="15"/>
  <c r="D21" i="31" s="1"/>
  <c r="F22" i="36" s="1"/>
  <c r="N16" i="15"/>
  <c r="D15" i="31" s="1"/>
  <c r="F16" i="36" s="1"/>
  <c r="D67" i="9"/>
  <c r="T67" i="9" s="1"/>
  <c r="T68" i="9" s="1"/>
  <c r="T69" i="9" s="1"/>
  <c r="T70" i="9" s="1"/>
  <c r="B15" i="9"/>
  <c r="S11" i="9"/>
  <c r="M25" i="15"/>
  <c r="M17" i="15"/>
  <c r="D17" i="36" s="1"/>
  <c r="M11" i="15"/>
  <c r="M10" i="15"/>
  <c r="R9" i="9"/>
  <c r="R14" i="9"/>
  <c r="R64" i="9"/>
  <c r="R72" i="9"/>
  <c r="R74" i="9"/>
  <c r="R76" i="9"/>
  <c r="R78" i="9"/>
  <c r="R80" i="9"/>
  <c r="R82" i="9"/>
  <c r="R84" i="9"/>
  <c r="R86" i="9"/>
  <c r="M7" i="15"/>
  <c r="D7" i="36" s="1"/>
  <c r="M8" i="15"/>
  <c r="R31" i="9"/>
  <c r="R12" i="9"/>
  <c r="R8" i="9"/>
  <c r="F12" i="15"/>
  <c r="C11" i="31" s="1"/>
  <c r="E12" i="36" s="1"/>
  <c r="N11" i="15"/>
  <c r="D10" i="31" s="1"/>
  <c r="F11" i="36" s="1"/>
  <c r="D11" i="36"/>
  <c r="D23" i="9"/>
  <c r="T23" i="9" s="1"/>
  <c r="T24" i="9" s="1"/>
  <c r="T25" i="9" s="1"/>
  <c r="T26" i="9" s="1"/>
  <c r="D15" i="9"/>
  <c r="T15" i="9" s="1"/>
  <c r="T16" i="9" s="1"/>
  <c r="T17" i="9" s="1"/>
  <c r="T18" i="9" s="1"/>
  <c r="N9" i="15"/>
  <c r="D8" i="31" s="1"/>
  <c r="F9" i="36" s="1"/>
  <c r="D9" i="36"/>
  <c r="C10" i="36"/>
  <c r="N7" i="15"/>
  <c r="D6" i="31" s="1"/>
  <c r="F7" i="36" s="1"/>
  <c r="C7" i="36"/>
  <c r="C7" i="9"/>
  <c r="S7" i="9" s="1"/>
  <c r="C8" i="36"/>
  <c r="F7" i="15"/>
  <c r="C6" i="31" s="1"/>
  <c r="E7" i="36" s="1"/>
  <c r="B12" i="15"/>
  <c r="B10" i="31"/>
  <c r="B11" i="15"/>
  <c r="B11" i="35"/>
  <c r="B11" i="36"/>
  <c r="B10" i="35"/>
  <c r="B10" i="36"/>
  <c r="B10" i="15"/>
  <c r="B9" i="31"/>
  <c r="B7" i="35"/>
  <c r="B13" i="35"/>
  <c r="B13" i="36"/>
  <c r="B12" i="31"/>
  <c r="B13" i="15"/>
  <c r="B7" i="31"/>
  <c r="B6" i="31"/>
  <c r="B7" i="9"/>
  <c r="B7" i="15"/>
  <c r="E19" i="31"/>
  <c r="G20" i="36" s="1"/>
  <c r="E20" i="36"/>
  <c r="C21" i="36"/>
  <c r="C63" i="9"/>
  <c r="S63" i="9" s="1"/>
  <c r="S64" i="9" s="1"/>
  <c r="S65" i="9" s="1"/>
  <c r="S66" i="9" s="1"/>
  <c r="E11" i="36"/>
  <c r="E10" i="31"/>
  <c r="G11" i="36" s="1"/>
  <c r="E24" i="31"/>
  <c r="G25" i="36" s="1"/>
  <c r="E25" i="36"/>
  <c r="E16" i="36"/>
  <c r="E15" i="31"/>
  <c r="G16" i="36" s="1"/>
  <c r="E15" i="36"/>
  <c r="E14" i="31"/>
  <c r="G15" i="36" s="1"/>
  <c r="E23" i="36"/>
  <c r="E22" i="31"/>
  <c r="G23" i="36" s="1"/>
  <c r="E9" i="36"/>
  <c r="E8" i="31"/>
  <c r="G9" i="36" s="1"/>
  <c r="E24" i="36"/>
  <c r="E23" i="31"/>
  <c r="G24" i="36" s="1"/>
  <c r="E20" i="31"/>
  <c r="G21" i="36" s="1"/>
  <c r="E21" i="36"/>
  <c r="B12" i="35"/>
  <c r="B12" i="36"/>
  <c r="C13" i="36"/>
  <c r="C31" i="9"/>
  <c r="S31" i="9" s="1"/>
  <c r="S32" i="9" s="1"/>
  <c r="S33" i="9" s="1"/>
  <c r="S34" i="9" s="1"/>
  <c r="B15" i="31"/>
  <c r="C18" i="36"/>
  <c r="C51" i="9"/>
  <c r="S51" i="9" s="1"/>
  <c r="S52" i="9" s="1"/>
  <c r="D55" i="9"/>
  <c r="T55" i="9" s="1"/>
  <c r="T56" i="9" s="1"/>
  <c r="T57" i="9" s="1"/>
  <c r="T58" i="9" s="1"/>
  <c r="D24" i="36"/>
  <c r="S12" i="9"/>
  <c r="S13" i="9" s="1"/>
  <c r="S14" i="9" s="1"/>
  <c r="R19" i="9"/>
  <c r="D14" i="36"/>
  <c r="D35" i="9"/>
  <c r="T35" i="9" s="1"/>
  <c r="T36" i="9" s="1"/>
  <c r="T37" i="9" s="1"/>
  <c r="T38" i="9" s="1"/>
  <c r="N14" i="15"/>
  <c r="D13" i="31" s="1"/>
  <c r="F14" i="36" s="1"/>
  <c r="D19" i="36"/>
  <c r="B20" i="35"/>
  <c r="B20" i="36"/>
  <c r="D10" i="36"/>
  <c r="D19" i="9"/>
  <c r="T19" i="9" s="1"/>
  <c r="T20" i="9" s="1"/>
  <c r="T21" i="9" s="1"/>
  <c r="T22" i="9" s="1"/>
  <c r="N10" i="15"/>
  <c r="D9" i="31" s="1"/>
  <c r="R32" i="9"/>
  <c r="R56" i="9"/>
  <c r="B16" i="35"/>
  <c r="B16" i="36"/>
  <c r="E17" i="36"/>
  <c r="B11" i="9"/>
  <c r="B8" i="36"/>
  <c r="B8" i="35"/>
  <c r="C12" i="36"/>
  <c r="C27" i="9"/>
  <c r="S27" i="9" s="1"/>
  <c r="S28" i="9" s="1"/>
  <c r="S29" i="9" s="1"/>
  <c r="S30" i="9" s="1"/>
  <c r="C22" i="36"/>
  <c r="C67" i="9"/>
  <c r="S67" i="9" s="1"/>
  <c r="S68" i="9" s="1"/>
  <c r="S69" i="9" s="1"/>
  <c r="S70" i="9" s="1"/>
  <c r="C23" i="9"/>
  <c r="S23" i="9" s="1"/>
  <c r="S24" i="9" s="1"/>
  <c r="S25" i="9" s="1"/>
  <c r="S26" i="9" s="1"/>
  <c r="E14" i="15"/>
  <c r="F14" i="15"/>
  <c r="C13" i="31" s="1"/>
  <c r="D25" i="36"/>
  <c r="D79" i="9"/>
  <c r="T79" i="9" s="1"/>
  <c r="T80" i="9" s="1"/>
  <c r="T81" i="9" s="1"/>
  <c r="T82" i="9" s="1"/>
  <c r="N25" i="15"/>
  <c r="D24" i="31" s="1"/>
  <c r="F25" i="36" s="1"/>
  <c r="D47" i="9"/>
  <c r="T47" i="9" s="1"/>
  <c r="T48" i="9" s="1"/>
  <c r="T49" i="9" s="1"/>
  <c r="T50" i="9" s="1"/>
  <c r="N17" i="15"/>
  <c r="D16" i="31" s="1"/>
  <c r="F17" i="36" s="1"/>
  <c r="B24" i="35"/>
  <c r="B24" i="36"/>
  <c r="D20" i="36"/>
  <c r="D59" i="9"/>
  <c r="T59" i="9" s="1"/>
  <c r="T60" i="9" s="1"/>
  <c r="T61" i="9" s="1"/>
  <c r="T62" i="9" s="1"/>
  <c r="N20" i="15"/>
  <c r="D19" i="31" s="1"/>
  <c r="F20" i="36" s="1"/>
  <c r="N8" i="15"/>
  <c r="D7" i="31" s="1"/>
  <c r="D8" i="36"/>
  <c r="C43" i="9"/>
  <c r="S43" i="9" s="1"/>
  <c r="S44" i="9" s="1"/>
  <c r="S45" i="9" s="1"/>
  <c r="S46" i="9" s="1"/>
  <c r="C16" i="36"/>
  <c r="C26" i="36"/>
  <c r="C83" i="9"/>
  <c r="S83" i="9" s="1"/>
  <c r="S84" i="9" s="1"/>
  <c r="S85" i="9" s="1"/>
  <c r="S86" i="9" s="1"/>
  <c r="C19" i="35"/>
  <c r="E19" i="35" s="1"/>
  <c r="G19" i="35" s="1"/>
  <c r="U55" i="9"/>
  <c r="B16" i="15"/>
  <c r="D11" i="9"/>
  <c r="T11" i="9" s="1"/>
  <c r="T12" i="9" s="1"/>
  <c r="T13" i="9" s="1"/>
  <c r="T14" i="9" s="1"/>
  <c r="B27" i="9"/>
  <c r="C15" i="9"/>
  <c r="S15" i="9" s="1"/>
  <c r="S16" i="9" s="1"/>
  <c r="S17" i="9" s="1"/>
  <c r="S18" i="9" s="1"/>
  <c r="C9" i="36"/>
  <c r="C59" i="9"/>
  <c r="S59" i="9" s="1"/>
  <c r="S60" i="9" s="1"/>
  <c r="S61" i="9" s="1"/>
  <c r="S62" i="9" s="1"/>
  <c r="C20" i="36"/>
  <c r="D27" i="9"/>
  <c r="T27" i="9" s="1"/>
  <c r="T28" i="9" s="1"/>
  <c r="T29" i="9" s="1"/>
  <c r="T30" i="9" s="1"/>
  <c r="N12" i="15"/>
  <c r="D11" i="31" s="1"/>
  <c r="F12" i="36" s="1"/>
  <c r="D12" i="36"/>
  <c r="M21" i="15"/>
  <c r="M13" i="15"/>
  <c r="R40" i="9"/>
  <c r="S53" i="9"/>
  <c r="S54" i="9" s="1"/>
  <c r="V43" i="9" l="1"/>
  <c r="I16" i="36"/>
  <c r="K16" i="36" s="1"/>
  <c r="D16" i="35"/>
  <c r="F16" i="35" s="1"/>
  <c r="U79" i="9"/>
  <c r="C25" i="35"/>
  <c r="E25" i="35" s="1"/>
  <c r="G25" i="35" s="1"/>
  <c r="H25" i="36"/>
  <c r="J25" i="36" s="1"/>
  <c r="L25" i="36" s="1"/>
  <c r="N25" i="36" s="1"/>
  <c r="M25" i="36" s="1"/>
  <c r="P25" i="36" s="1"/>
  <c r="C17" i="35"/>
  <c r="E17" i="35" s="1"/>
  <c r="G17" i="35" s="1"/>
  <c r="U47" i="9"/>
  <c r="H17" i="36"/>
  <c r="J17" i="36" s="1"/>
  <c r="L17" i="36" s="1"/>
  <c r="N17" i="36" s="1"/>
  <c r="M17" i="36" s="1"/>
  <c r="P17" i="36" s="1"/>
  <c r="V71" i="9"/>
  <c r="D23" i="35"/>
  <c r="F23" i="35" s="1"/>
  <c r="I23" i="36"/>
  <c r="K23" i="36" s="1"/>
  <c r="U75" i="9"/>
  <c r="C24" i="35"/>
  <c r="E24" i="35" s="1"/>
  <c r="G24" i="35" s="1"/>
  <c r="H24" i="36"/>
  <c r="J24" i="36" s="1"/>
  <c r="L24" i="36" s="1"/>
  <c r="N24" i="36" s="1"/>
  <c r="M24" i="36" s="1"/>
  <c r="P24" i="36" s="1"/>
  <c r="I22" i="36"/>
  <c r="K22" i="36" s="1"/>
  <c r="V67" i="9"/>
  <c r="D22" i="35"/>
  <c r="F22" i="35" s="1"/>
  <c r="V83" i="9"/>
  <c r="I26" i="36"/>
  <c r="K26" i="36" s="1"/>
  <c r="D26" i="35"/>
  <c r="F26" i="35" s="1"/>
  <c r="D18" i="35"/>
  <c r="F18" i="35" s="1"/>
  <c r="I18" i="36"/>
  <c r="K18" i="36" s="1"/>
  <c r="V51" i="9"/>
  <c r="V75" i="9"/>
  <c r="I24" i="36"/>
  <c r="K24" i="36" s="1"/>
  <c r="D24" i="35"/>
  <c r="F24" i="35" s="1"/>
  <c r="D15" i="35"/>
  <c r="F15" i="35" s="1"/>
  <c r="V39" i="9"/>
  <c r="U71" i="9"/>
  <c r="H23" i="36"/>
  <c r="J23" i="36" s="1"/>
  <c r="L23" i="36" s="1"/>
  <c r="N23" i="36" s="1"/>
  <c r="M23" i="36" s="1"/>
  <c r="P23" i="36" s="1"/>
  <c r="C23" i="35"/>
  <c r="E23" i="35" s="1"/>
  <c r="G23" i="35" s="1"/>
  <c r="E18" i="36"/>
  <c r="E17" i="31"/>
  <c r="G18" i="36" s="1"/>
  <c r="D7" i="9"/>
  <c r="T7" i="9" s="1"/>
  <c r="T8" i="9" s="1"/>
  <c r="T9" i="9" s="1"/>
  <c r="T10" i="9" s="1"/>
  <c r="D7" i="35" s="1"/>
  <c r="S8" i="9"/>
  <c r="S9" i="9" s="1"/>
  <c r="S10" i="9" s="1"/>
  <c r="C7" i="35" s="1"/>
  <c r="V23" i="9"/>
  <c r="I11" i="36"/>
  <c r="K11" i="36" s="1"/>
  <c r="D11" i="35"/>
  <c r="F11" i="35" s="1"/>
  <c r="V7" i="9"/>
  <c r="U7" i="9"/>
  <c r="E6" i="31"/>
  <c r="G7" i="36" s="1"/>
  <c r="U31" i="9"/>
  <c r="C13" i="35"/>
  <c r="E13" i="35" s="1"/>
  <c r="H13" i="36"/>
  <c r="J13" i="36" s="1"/>
  <c r="U59" i="9"/>
  <c r="C20" i="35"/>
  <c r="E20" i="35" s="1"/>
  <c r="G20" i="35" s="1"/>
  <c r="H20" i="36"/>
  <c r="J20" i="36" s="1"/>
  <c r="L20" i="36" s="1"/>
  <c r="N20" i="36" s="1"/>
  <c r="M20" i="36" s="1"/>
  <c r="P20" i="36" s="1"/>
  <c r="U43" i="9"/>
  <c r="H16" i="36"/>
  <c r="J16" i="36" s="1"/>
  <c r="L16" i="36" s="1"/>
  <c r="N16" i="36" s="1"/>
  <c r="M16" i="36" s="1"/>
  <c r="P16" i="36" s="1"/>
  <c r="C16" i="35"/>
  <c r="E16" i="35" s="1"/>
  <c r="G16" i="35" s="1"/>
  <c r="D14" i="35"/>
  <c r="F14" i="35" s="1"/>
  <c r="V35" i="9"/>
  <c r="I14" i="36"/>
  <c r="K14" i="36" s="1"/>
  <c r="V19" i="9"/>
  <c r="D10" i="35"/>
  <c r="F10" i="35" s="1"/>
  <c r="I10" i="36"/>
  <c r="K10" i="36" s="1"/>
  <c r="V27" i="9"/>
  <c r="D12" i="35"/>
  <c r="F12" i="35" s="1"/>
  <c r="I12" i="36"/>
  <c r="K12" i="36" s="1"/>
  <c r="U23" i="9"/>
  <c r="C11" i="35"/>
  <c r="E11" i="35" s="1"/>
  <c r="G11" i="35" s="1"/>
  <c r="H11" i="36"/>
  <c r="J11" i="36" s="1"/>
  <c r="L11" i="36" s="1"/>
  <c r="N11" i="36" s="1"/>
  <c r="M11" i="36" s="1"/>
  <c r="P11" i="36" s="1"/>
  <c r="V47" i="9"/>
  <c r="I17" i="36"/>
  <c r="K17" i="36" s="1"/>
  <c r="D17" i="35"/>
  <c r="F17" i="35" s="1"/>
  <c r="U27" i="9"/>
  <c r="C12" i="35"/>
  <c r="E12" i="35" s="1"/>
  <c r="H12" i="36"/>
  <c r="J12" i="36" s="1"/>
  <c r="U83" i="9"/>
  <c r="C26" i="35"/>
  <c r="E26" i="35" s="1"/>
  <c r="G26" i="35" s="1"/>
  <c r="H26" i="36"/>
  <c r="J26" i="36" s="1"/>
  <c r="L26" i="36" s="1"/>
  <c r="N26" i="36" s="1"/>
  <c r="M26" i="36" s="1"/>
  <c r="P26" i="36" s="1"/>
  <c r="V15" i="9"/>
  <c r="I9" i="36"/>
  <c r="K9" i="36" s="1"/>
  <c r="D9" i="35"/>
  <c r="F9" i="35" s="1"/>
  <c r="U39" i="9"/>
  <c r="H15" i="36"/>
  <c r="J15" i="36" s="1"/>
  <c r="L15" i="36" s="1"/>
  <c r="N15" i="36" s="1"/>
  <c r="M15" i="36" s="1"/>
  <c r="P15" i="36" s="1"/>
  <c r="C15" i="35"/>
  <c r="E15" i="35" s="1"/>
  <c r="G15" i="35" s="1"/>
  <c r="V79" i="9"/>
  <c r="I25" i="36"/>
  <c r="K25" i="36" s="1"/>
  <c r="D25" i="35"/>
  <c r="F25" i="35" s="1"/>
  <c r="E11" i="31"/>
  <c r="G12" i="36" s="1"/>
  <c r="D13" i="36"/>
  <c r="D31" i="9"/>
  <c r="T31" i="9" s="1"/>
  <c r="T32" i="9" s="1"/>
  <c r="T33" i="9" s="1"/>
  <c r="T34" i="9" s="1"/>
  <c r="N13" i="15"/>
  <c r="D12" i="31" s="1"/>
  <c r="E13" i="31"/>
  <c r="G14" i="36" s="1"/>
  <c r="E14" i="36"/>
  <c r="U19" i="9"/>
  <c r="H10" i="36"/>
  <c r="J10" i="36" s="1"/>
  <c r="C10" i="35"/>
  <c r="E10" i="35" s="1"/>
  <c r="G10" i="35" s="1"/>
  <c r="U11" i="9"/>
  <c r="C8" i="35"/>
  <c r="E8" i="35" s="1"/>
  <c r="H8" i="36"/>
  <c r="J8" i="36" s="1"/>
  <c r="U63" i="9"/>
  <c r="C21" i="35"/>
  <c r="E21" i="35" s="1"/>
  <c r="G21" i="35" s="1"/>
  <c r="H21" i="36"/>
  <c r="J21" i="36" s="1"/>
  <c r="L21" i="36" s="1"/>
  <c r="N21" i="36" s="1"/>
  <c r="M21" i="36" s="1"/>
  <c r="P21" i="36" s="1"/>
  <c r="D21" i="36"/>
  <c r="D63" i="9"/>
  <c r="T63" i="9" s="1"/>
  <c r="T64" i="9" s="1"/>
  <c r="T65" i="9" s="1"/>
  <c r="T66" i="9" s="1"/>
  <c r="N21" i="15"/>
  <c r="D20" i="31" s="1"/>
  <c r="F21" i="36" s="1"/>
  <c r="C35" i="9"/>
  <c r="S35" i="9" s="1"/>
  <c r="S36" i="9" s="1"/>
  <c r="S37" i="9" s="1"/>
  <c r="S38" i="9" s="1"/>
  <c r="C14" i="36"/>
  <c r="U67" i="9"/>
  <c r="C22" i="35"/>
  <c r="E22" i="35" s="1"/>
  <c r="G22" i="35" s="1"/>
  <c r="H22" i="36"/>
  <c r="J22" i="36" s="1"/>
  <c r="L22" i="36" s="1"/>
  <c r="N22" i="36" s="1"/>
  <c r="M22" i="36" s="1"/>
  <c r="P22" i="36" s="1"/>
  <c r="V11" i="9"/>
  <c r="I8" i="36"/>
  <c r="K8" i="36" s="1"/>
  <c r="D8" i="35"/>
  <c r="F8" i="35" s="1"/>
  <c r="V55" i="9"/>
  <c r="D19" i="35"/>
  <c r="F19" i="35" s="1"/>
  <c r="I19" i="36"/>
  <c r="K19" i="36" s="1"/>
  <c r="C18" i="35"/>
  <c r="E18" i="35" s="1"/>
  <c r="G18" i="35" s="1"/>
  <c r="U51" i="9"/>
  <c r="H18" i="36"/>
  <c r="J18" i="36" s="1"/>
  <c r="L18" i="36" s="1"/>
  <c r="N18" i="36" s="1"/>
  <c r="M18" i="36" s="1"/>
  <c r="P18" i="36" s="1"/>
  <c r="V59" i="9"/>
  <c r="D20" i="35"/>
  <c r="F20" i="35" s="1"/>
  <c r="I20" i="36"/>
  <c r="K20" i="36" s="1"/>
  <c r="U15" i="9"/>
  <c r="H9" i="36"/>
  <c r="J9" i="36" s="1"/>
  <c r="L9" i="36" s="1"/>
  <c r="N9" i="36" s="1"/>
  <c r="M9" i="36" s="1"/>
  <c r="P9" i="36" s="1"/>
  <c r="C9" i="35"/>
  <c r="E9" i="35" s="1"/>
  <c r="G9" i="35" s="1"/>
  <c r="F8" i="36"/>
  <c r="E7" i="31"/>
  <c r="G8" i="36" s="1"/>
  <c r="F10" i="36"/>
  <c r="E9" i="31"/>
  <c r="G10" i="36" s="1"/>
  <c r="M10" i="31"/>
  <c r="G11" i="37" s="1"/>
  <c r="J6" i="31" l="1"/>
  <c r="D7" i="37" s="1"/>
  <c r="K8" i="31"/>
  <c r="E9" i="37" s="1"/>
  <c r="M7" i="31"/>
  <c r="G8" i="37" s="1"/>
  <c r="I6" i="31"/>
  <c r="C7" i="37" s="1"/>
  <c r="J7" i="31"/>
  <c r="D8" i="37" s="1"/>
  <c r="L8" i="31"/>
  <c r="F9" i="37" s="1"/>
  <c r="M9" i="31"/>
  <c r="G10" i="37" s="1"/>
  <c r="M8" i="31"/>
  <c r="G9" i="37" s="1"/>
  <c r="I9" i="31"/>
  <c r="C10" i="37" s="1"/>
  <c r="M6" i="31"/>
  <c r="G7" i="37" s="1"/>
  <c r="K7" i="31"/>
  <c r="E8" i="37" s="1"/>
  <c r="K10" i="31"/>
  <c r="E11" i="37" s="1"/>
  <c r="J8" i="31"/>
  <c r="D9" i="37" s="1"/>
  <c r="L10" i="31"/>
  <c r="F11" i="37" s="1"/>
  <c r="L12" i="36"/>
  <c r="N12" i="36" s="1"/>
  <c r="M12" i="36" s="1"/>
  <c r="P12" i="36" s="1"/>
  <c r="G12" i="35"/>
  <c r="F7" i="35"/>
  <c r="K7" i="36" s="1"/>
  <c r="I7" i="36"/>
  <c r="E7" i="35"/>
  <c r="H7" i="36"/>
  <c r="L10" i="36"/>
  <c r="N10" i="36" s="1"/>
  <c r="M10" i="36" s="1"/>
  <c r="P10" i="36" s="1"/>
  <c r="I7" i="31"/>
  <c r="C8" i="37" s="1"/>
  <c r="C14" i="35"/>
  <c r="E14" i="35" s="1"/>
  <c r="G14" i="35" s="1"/>
  <c r="H14" i="36"/>
  <c r="J14" i="36" s="1"/>
  <c r="L14" i="36" s="1"/>
  <c r="N14" i="36" s="1"/>
  <c r="M14" i="36" s="1"/>
  <c r="P14" i="36" s="1"/>
  <c r="U35" i="9"/>
  <c r="L9" i="31"/>
  <c r="F10" i="37" s="1"/>
  <c r="L8" i="36"/>
  <c r="N8" i="36" s="1"/>
  <c r="M8" i="36" s="1"/>
  <c r="P8" i="36" s="1"/>
  <c r="F13" i="36"/>
  <c r="K6" i="31"/>
  <c r="E7" i="37" s="1"/>
  <c r="J10" i="31"/>
  <c r="D11" i="37" s="1"/>
  <c r="E12" i="31"/>
  <c r="G13" i="36" s="1"/>
  <c r="B15" i="33" s="1"/>
  <c r="L7" i="31"/>
  <c r="F8" i="37" s="1"/>
  <c r="I10" i="31"/>
  <c r="C11" i="37" s="1"/>
  <c r="K9" i="31"/>
  <c r="E10" i="37" s="1"/>
  <c r="L6" i="31"/>
  <c r="F7" i="37" s="1"/>
  <c r="J9" i="31"/>
  <c r="D10" i="37" s="1"/>
  <c r="D21" i="35"/>
  <c r="F21" i="35" s="1"/>
  <c r="V63" i="9"/>
  <c r="I21" i="36"/>
  <c r="K21" i="36" s="1"/>
  <c r="G8" i="35"/>
  <c r="V31" i="9"/>
  <c r="I13" i="36"/>
  <c r="K13" i="36" s="1"/>
  <c r="L13" i="36" s="1"/>
  <c r="D13" i="35"/>
  <c r="F13" i="35" s="1"/>
  <c r="I8" i="31"/>
  <c r="C9" i="37" s="1"/>
  <c r="O9" i="35" l="1"/>
  <c r="O9" i="37" s="1"/>
  <c r="G13" i="35"/>
  <c r="K11" i="35"/>
  <c r="K11" i="37" s="1"/>
  <c r="N9" i="35"/>
  <c r="N9" i="37" s="1"/>
  <c r="G7" i="35"/>
  <c r="L7" i="36" s="1"/>
  <c r="J7" i="36"/>
  <c r="N13" i="36"/>
  <c r="M13" i="36" s="1"/>
  <c r="P13" i="36" s="1"/>
  <c r="K9" i="35"/>
  <c r="K9" i="37" s="1"/>
  <c r="L11" i="35"/>
  <c r="L11" i="37" s="1"/>
  <c r="L9" i="35"/>
  <c r="L9" i="37" s="1"/>
  <c r="M10" i="35"/>
  <c r="M10" i="37" s="1"/>
  <c r="L8" i="35"/>
  <c r="L8" i="37" s="1"/>
  <c r="N11" i="35"/>
  <c r="N11" i="37" s="1"/>
  <c r="N7" i="35"/>
  <c r="N7" i="37" s="1"/>
  <c r="O11" i="35"/>
  <c r="O11" i="37" s="1"/>
  <c r="L7" i="35"/>
  <c r="L7" i="37" s="1"/>
  <c r="K8" i="35"/>
  <c r="K8" i="37" s="1"/>
  <c r="N10" i="35"/>
  <c r="N10" i="37" s="1"/>
  <c r="M7" i="35"/>
  <c r="M7" i="37" s="1"/>
  <c r="K7" i="35"/>
  <c r="K7" i="37" s="1"/>
  <c r="O10" i="35"/>
  <c r="O10" i="37" s="1"/>
  <c r="L10" i="35"/>
  <c r="L10" i="37" s="1"/>
  <c r="K10" i="35"/>
  <c r="K10" i="37" s="1"/>
  <c r="O7" i="35"/>
  <c r="O7" i="37" s="1"/>
  <c r="N8" i="35"/>
  <c r="N8" i="37" s="1"/>
  <c r="O8" i="35"/>
  <c r="O8" i="37" s="1"/>
  <c r="M11" i="35"/>
  <c r="M11" i="37" s="1"/>
  <c r="B12" i="33"/>
  <c r="B13" i="33"/>
  <c r="M8" i="35"/>
  <c r="M8" i="37" s="1"/>
  <c r="M9" i="35"/>
  <c r="M9" i="37" s="1"/>
  <c r="B14" i="33"/>
  <c r="N7" i="36" l="1"/>
  <c r="M7" i="36" s="1"/>
  <c r="P7" i="36" s="1"/>
  <c r="D14" i="33"/>
  <c r="D12" i="33"/>
  <c r="D15" i="33"/>
  <c r="D13" i="33"/>
  <c r="B16" i="33"/>
  <c r="C12" i="33" s="1"/>
  <c r="D16" i="33" l="1"/>
  <c r="C13" i="33"/>
  <c r="C14" i="33"/>
  <c r="B19" i="33"/>
  <c r="C16" i="33"/>
  <c r="C15" i="33"/>
  <c r="E14" i="33" l="1"/>
  <c r="E12" i="33"/>
  <c r="E15" i="33"/>
  <c r="E13" i="33"/>
  <c r="E16" i="33"/>
  <c r="D19" i="33"/>
</calcChain>
</file>

<file path=xl/sharedStrings.xml><?xml version="1.0" encoding="utf-8"?>
<sst xmlns="http://schemas.openxmlformats.org/spreadsheetml/2006/main" count="717" uniqueCount="292">
  <si>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</si>
  <si>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</si>
  <si>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</si>
  <si>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</si>
  <si>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</si>
  <si>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</si>
  <si>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</si>
  <si>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</si>
  <si>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</si>
  <si>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</si>
  <si>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</si>
  <si>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</si>
  <si>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</si>
  <si>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</si>
  <si>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</si>
  <si>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</si>
  <si>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</si>
  <si>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</si>
  <si>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</si>
  <si>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</si>
  <si>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</si>
  <si>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</si>
  <si>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</si>
  <si>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</si>
  <si>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</si>
  <si>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</si>
  <si>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</si>
  <si>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</si>
  <si>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</si>
  <si>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</si>
  <si>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</si>
  <si>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</si>
  <si>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</si>
  <si>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</si>
  <si>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</si>
  <si>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</si>
  <si>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</si>
  <si>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</si>
  <si>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</si>
  <si>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</si>
  <si>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</si>
  <si>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</si>
  <si>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</si>
  <si>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</si>
  <si>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</si>
  <si>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</si>
  <si>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</si>
  <si>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</si>
  <si>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</si>
  <si>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</si>
  <si>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</si>
  <si>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</si>
  <si>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</si>
  <si>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</si>
  <si>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</si>
  <si>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</si>
  <si>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</si>
  <si>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</si>
  <si>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</si>
  <si>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</si>
  <si>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</si>
  <si>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</si>
  <si>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</si>
  <si>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</si>
  <si>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</si>
  <si>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</si>
  <si>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</si>
  <si>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</si>
  <si>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</si>
  <si>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</si>
  <si>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</si>
  <si>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</si>
  <si>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</si>
  <si>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</si>
  <si>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</si>
  <si>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</si>
  <si>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</si>
  <si>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</si>
  <si>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</si>
  <si>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</si>
  <si>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</si>
  <si>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</si>
  <si>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</si>
  <si>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</si>
  <si>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</si>
  <si>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</si>
  <si>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</si>
  <si>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</si>
  <si>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</si>
  <si>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</si>
  <si>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</si>
  <si>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</si>
  <si>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</si>
  <si>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</si>
  <si>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</si>
  <si>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</si>
  <si>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</si>
  <si>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</si>
  <si>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</si>
  <si>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</si>
  <si>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</si>
  <si>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</si>
  <si>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</si>
  <si>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</si>
  <si>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</si>
  <si>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</si>
  <si>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</si>
  <si>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</si>
  <si>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Al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</si>
  <si>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</si>
  <si>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</si>
  <si>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</si>
  <si>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</si>
  <si>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</si>
  <si>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</si>
  <si>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</si>
  <si>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</si>
  <si>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</si>
  <si>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</si>
  <si>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</si>
  <si>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</si>
  <si>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</si>
  <si>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</si>
  <si>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</si>
  <si>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</si>
  <si>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</si>
  <si>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</si>
  <si>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</si>
  <si>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</si>
  <si>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</si>
  <si>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</si>
  <si>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</si>
  <si>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</si>
  <si>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</si>
  <si>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</si>
  <si>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</si>
  <si>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</si>
  <si>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</si>
  <si>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</si>
  <si>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</si>
  <si>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</si>
  <si>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</si>
  <si>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</si>
  <si>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</si>
  <si>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</si>
  <si>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</si>
  <si>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</si>
  <si>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</si>
  <si>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</si>
  <si>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</si>
  <si>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</si>
  <si>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</si>
  <si>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</si>
  <si>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OBJETIVO DEL 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</si>
  <si>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</si>
  <si>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</si>
  <si>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</si>
  <si>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</si>
  <si>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</si>
  <si>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</si>
  <si>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</si>
  <si>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</si>
  <si>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</si>
  <si>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</si>
  <si>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</si>
  <si>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</si>
  <si>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</si>
  <si>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</si>
  <si>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</si>
  <si>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</si>
  <si>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</si>
  <si>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</si>
  <si>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</si>
  <si>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</si>
  <si>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</si>
  <si>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</si>
  <si>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</si>
  <si>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</si>
  <si>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</si>
  <si>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</si>
  <si>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</si>
  <si>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</si>
  <si>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</si>
  <si>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</si>
  <si>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</si>
  <si>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</si>
  <si>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</si>
  <si>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</si>
  <si>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</si>
  <si>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</si>
  <si>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</si>
  <si>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</si>
  <si>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</si>
  <si>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</si>
  <si>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</si>
  <si>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</si>
  <si>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</si>
  <si>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</si>
  <si>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</si>
  <si>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</si>
  <si>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Vigencia del:</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</si>
  <si>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</si>
  <si>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</si>
  <si>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</si>
  <si>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</si>
  <si>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</si>
  <si>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</si>
  <si>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</si>
  <si>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</si>
  <si>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</si>
  <si>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</si>
  <si>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</si>
  <si>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</si>
  <si>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</si>
  <si>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</si>
  <si>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</si>
  <si>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</si>
  <si>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</si>
  <si>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</si>
  <si>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</si>
  <si>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</si>
  <si>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</si>
  <si>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</si>
  <si>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</si>
  <si>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</si>
  <si>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</si>
  <si>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</si>
  <si>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</si>
  <si>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</si>
  <si>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</si>
  <si>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</si>
  <si>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</si>
  <si>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</si>
  <si>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</si>
  <si>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</si>
  <si>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</si>
  <si>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</si>
  <si>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</si>
  <si>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</si>
  <si>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</si>
  <si>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</si>
  <si>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</si>
  <si>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</si>
  <si>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</si>
  <si>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</si>
  <si>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</si>
  <si>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</si>
  <si>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</si>
  <si>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</si>
  <si>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</si>
  <si>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</si>
  <si>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</si>
  <si>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</si>
  <si>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</si>
  <si>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</si>
  <si>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</si>
  <si>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</si>
  <si>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</si>
  <si>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</si>
  <si>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</si>
  <si>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</si>
  <si>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</si>
  <si>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</si>
  <si>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</si>
  <si>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</si>
  <si>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</si>
  <si>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</si>
  <si>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</si>
  <si>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</si>
  <si>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</si>
  <si>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</si>
  <si>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</si>
  <si>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</si>
  <si>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</si>
  <si>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</si>
  <si>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</si>
  <si>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</si>
  <si>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r>
      <t xml:space="preserve">Procesos: </t>
    </r>
    <r>
      <rPr>
        <sz val="10"/>
        <rFont val="Arial"/>
        <family val="2"/>
      </rPr>
      <t>Gestión Planeación Estrategica</t>
    </r>
  </si>
  <si>
    <r>
      <rPr>
        <b/>
        <sz val="11"/>
        <rFont val="Arial"/>
        <family val="2"/>
      </rPr>
      <t xml:space="preserve">Versión: </t>
    </r>
    <r>
      <rPr>
        <sz val="11"/>
        <rFont val="Arial"/>
        <family val="2"/>
      </rPr>
      <t>03</t>
    </r>
  </si>
  <si>
    <r>
      <t>Código:</t>
    </r>
    <r>
      <rPr>
        <sz val="11"/>
        <rFont val="Arial"/>
        <family val="2"/>
      </rPr>
      <t xml:space="preserve"> GPE-MR-08</t>
    </r>
  </si>
  <si>
    <r>
      <rPr>
        <b/>
        <sz val="11"/>
        <rFont val="Arial"/>
        <family val="2"/>
      </rPr>
      <t>Vigencia</t>
    </r>
    <r>
      <rPr>
        <sz val="11"/>
        <rFont val="Arial"/>
        <family val="2"/>
      </rPr>
      <t>: 3/10/2024</t>
    </r>
  </si>
  <si>
    <t>por pérdida de información física en el archivo central de la entidad</t>
  </si>
  <si>
    <t>Debido a la deficiente conservación y preservación de la información.</t>
  </si>
  <si>
    <t xml:space="preserve">GESTIÓN DOCUMENTAL </t>
  </si>
  <si>
    <t>El lider de gestión documental es el encargado de</t>
  </si>
  <si>
    <t>realizar o actualizar las tablas de retención documental (TRD) y las tablas de valoración documental (TVD)</t>
  </si>
  <si>
    <t>cuando se requiera</t>
  </si>
  <si>
    <t>de manera diaria</t>
  </si>
  <si>
    <t>El profesional universitario de gestión documental es el encargado de</t>
  </si>
  <si>
    <t>velar por la conservación y preservación de la información física del archivo central</t>
  </si>
  <si>
    <t>Administrar el Sistema de Gestión Documental por medio de la planeación, conservación y custodia de los documentos de acuerdo a la normatividad y el ciclo vital de los documentos, asegurando el control, acceso y la disponibilidad de la información para usuarios y demás partes interesadas.</t>
  </si>
  <si>
    <t>Durante el período se realizaron las verificaciones programadas al archivo central, evidenciando que las condiciones de conservación y preservación de la documentación física fueron adecuadas y que los controles para el préstamo, consulta y almacenamiento de los expedientes se aplicaron conforme a los procedimientos establecidos. No se presentaron pérdidas, deterioros significativos ni incidentes relacionados con la información física del archivo central. En consecuencia, el riesgo no se materializó y los controles implementados continúan siendo efectivos para reducir su probabilidad de ocurrencia.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</si>
</sst>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b/>
      <sz val="12"/>
      <color rgb="FFFF0000"/>
      <name val="Tahoma"/>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7">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9" fontId="9" fillId="0" borderId="0" xfId="2" applyNumberFormat="1" applyFont="1" applyAlignment="1">
      <alignment vertical="center"/>
    </xf>
    <xf numFmtId="0" fontId="11" fillId="0" borderId="0" xfId="2" applyFont="1" applyAlignment="1">
      <alignment horizontal="center" vertical="center" wrapText="1"/>
    </xf>
    <xf numFmtId="0" fontId="7" fillId="0" borderId="0" xfId="2" applyFont="1" applyAlignment="1">
      <alignment vertical="center"/>
    </xf>
    <xf numFmtId="9" fontId="7" fillId="0" borderId="0" xfId="2" applyNumberFormat="1"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9" fontId="47" fillId="0" borderId="0" xfId="2" applyNumberFormat="1" applyFont="1" applyAlignment="1">
      <alignment vertical="center"/>
    </xf>
    <xf numFmtId="49" fontId="9" fillId="0" borderId="0" xfId="2" applyNumberFormat="1" applyFont="1" applyAlignment="1">
      <alignment vertical="center"/>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0" fontId="3" fillId="2" borderId="0" xfId="2" applyFont="1" applyFill="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49" fontId="6" fillId="0" borderId="1" xfId="0" applyNumberFormat="1" applyFont="1" applyBorder="1" applyAlignment="1" applyProtection="1">
      <alignment horizontal="left" vertical="center" wrapText="1"/>
      <protection locked="0"/>
    </xf>
    <xf numFmtId="0" fontId="14" fillId="0" borderId="4" xfId="2" applyFont="1" applyBorder="1" applyAlignment="1">
      <alignment horizontal="right" vertical="center" wrapText="1"/>
    </xf>
    <xf numFmtId="0" fontId="6" fillId="0" borderId="1" xfId="2" applyFont="1" applyBorder="1" applyAlignment="1" applyProtection="1">
      <alignment vertical="center"/>
      <protection locked="0"/>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0" fontId="2" fillId="0" borderId="1" xfId="2" applyBorder="1" applyAlignment="1">
      <alignment horizontal="center" vertical="center" wrapText="1"/>
    </xf>
    <xf numFmtId="0" fontId="2" fillId="0" borderId="4" xfId="2" applyBorder="1" applyAlignment="1">
      <alignment horizontal="center" vertical="center" wrapText="1"/>
    </xf>
    <xf numFmtId="14" fontId="2" fillId="4" borderId="1" xfId="2" applyNumberFormat="1" applyFill="1" applyBorder="1" applyAlignment="1" applyProtection="1">
      <alignment horizontal="center" vertical="center" wrapText="1"/>
      <protection locked="0"/>
    </xf>
    <xf numFmtId="0" fontId="2" fillId="4" borderId="4" xfId="2" applyFill="1" applyBorder="1" applyAlignment="1" applyProtection="1">
      <alignment horizontal="center" vertical="center" wrapText="1"/>
      <protection locked="0"/>
    </xf>
    <xf numFmtId="0" fontId="2" fillId="4" borderId="1" xfId="2" applyFill="1" applyBorder="1" applyAlignment="1" applyProtection="1">
      <alignment horizontal="center" vertical="center" wrapText="1"/>
      <protection locked="0"/>
    </xf>
    <xf numFmtId="0" fontId="4" fillId="4" borderId="4" xfId="2" applyFont="1"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0" fillId="4" borderId="0" xfId="0" applyFill="1" applyAlignment="1">
      <alignment horizontal="justify" vertical="center"/>
    </xf>
    <xf numFmtId="0" fontId="6" fillId="0" borderId="19" xfId="2" applyFont="1" applyBorder="1" applyAlignment="1">
      <alignment horizontal="center"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43" fillId="5" borderId="59" xfId="0" applyFont="1" applyFill="1" applyBorder="1" applyAlignment="1">
      <alignment horizontal="left" vertical="center"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56" xfId="0" applyFont="1" applyFill="1" applyBorder="1" applyAlignment="1">
      <alignment horizontal="left" vertical="center" wrapText="1"/>
    </xf>
    <xf numFmtId="0" fontId="43" fillId="5" borderId="70"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6" fillId="0" borderId="1" xfId="2" applyFont="1" applyBorder="1" applyAlignment="1" applyProtection="1">
      <alignment horizontal="left" vertical="justify"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0" borderId="1" xfId="2" applyFont="1" applyBorder="1" applyAlignment="1">
      <alignment horizontal="center" vertical="center"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86</xdr:row>
      <xdr:rowOff>0</xdr:rowOff>
    </xdr:from>
    <xdr:to>
      <xdr:col>4</xdr:col>
      <xdr:colOff>90438</xdr:colOff>
      <xdr:row>91</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0</xdr:rowOff>
    </xdr:from>
    <xdr:to>
      <xdr:col>4</xdr:col>
      <xdr:colOff>95250</xdr:colOff>
      <xdr:row>9</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9</xdr:row>
      <xdr:rowOff>504825</xdr:rowOff>
    </xdr:from>
    <xdr:to>
      <xdr:col>4</xdr:col>
      <xdr:colOff>95250</xdr:colOff>
      <xdr:row>10</xdr:row>
      <xdr:rowOff>455656</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86</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86</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86</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86</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10</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13</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14</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21</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18</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21</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21</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21</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21</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25</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22</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25</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25</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25</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25</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27</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26</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27</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29</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29</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33</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30</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33</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33</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33</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33</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37</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34</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37</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37</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37</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41</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38</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41</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41</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41</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41</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41</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45</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42</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45</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45</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45</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45</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45</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49</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46</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49</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49</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49</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51</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53</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50</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51</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53</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53</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53</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57</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54</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57</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57</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57</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57</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57</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61</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58</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61</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61</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61</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65</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62</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65</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65</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65</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69</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66</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69</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69</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69</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69</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69</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73</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70</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73</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73</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73</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75</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75</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75</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77</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74</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75</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77</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77</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77</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77</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77</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81</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78</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81</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81</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81</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81</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81</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85</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82</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85</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85</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8" customWidth="1"/>
    <col min="2" max="3" width="24.7109375" style="258" customWidth="1"/>
    <col min="4" max="4" width="16" style="258" customWidth="1"/>
    <col min="5" max="5" width="24.7109375" style="258" customWidth="1"/>
    <col min="6" max="6" width="27.7109375" style="258" customWidth="1"/>
    <col min="7" max="8" width="24.7109375" style="258" customWidth="1"/>
    <col min="9" max="16384" width="11.42578125" style="258"/>
  </cols>
  <sheetData>
    <row r="1" spans="2:8" ht="15.75" thickBot="1" x14ac:dyDescent="0.3"/>
    <row r="2" spans="2:8" ht="18" x14ac:dyDescent="0.25">
      <c r="B2" s="384" t="s">
        <v>177</v>
      </c>
      <c r="C2" s="385"/>
      <c r="D2" s="385"/>
      <c r="E2" s="385"/>
      <c r="F2" s="385"/>
      <c r="G2" s="385"/>
      <c r="H2" s="386"/>
    </row>
    <row r="3" spans="2:8" x14ac:dyDescent="0.25">
      <c r="B3" s="259"/>
      <c r="C3" s="260"/>
      <c r="D3" s="260"/>
      <c r="E3" s="260"/>
      <c r="F3" s="260"/>
      <c r="G3" s="260"/>
      <c r="H3" s="261"/>
    </row>
    <row r="4" spans="2:8" ht="63" customHeight="1" x14ac:dyDescent="0.25">
      <c r="B4" s="387" t="s">
        <v>187</v>
      </c>
      <c r="C4" s="388"/>
      <c r="D4" s="388"/>
      <c r="E4" s="388"/>
      <c r="F4" s="388"/>
      <c r="G4" s="388"/>
      <c r="H4" s="389"/>
    </row>
    <row r="5" spans="2:8" ht="63" customHeight="1" x14ac:dyDescent="0.25">
      <c r="B5" s="390"/>
      <c r="C5" s="391"/>
      <c r="D5" s="391"/>
      <c r="E5" s="391"/>
      <c r="F5" s="391"/>
      <c r="G5" s="391"/>
      <c r="H5" s="392"/>
    </row>
    <row r="6" spans="2:8" ht="16.5" x14ac:dyDescent="0.25">
      <c r="B6" s="377" t="s">
        <v>178</v>
      </c>
      <c r="C6" s="393"/>
      <c r="D6" s="393"/>
      <c r="E6" s="393"/>
      <c r="F6" s="393"/>
      <c r="G6" s="393"/>
      <c r="H6" s="394"/>
    </row>
    <row r="7" spans="2:8" ht="95.25" customHeight="1" x14ac:dyDescent="0.25">
      <c r="B7" s="395" t="s">
        <v>188</v>
      </c>
      <c r="C7" s="396"/>
      <c r="D7" s="396"/>
      <c r="E7" s="396"/>
      <c r="F7" s="396"/>
      <c r="G7" s="396"/>
      <c r="H7" s="397"/>
    </row>
    <row r="8" spans="2:8" ht="16.5" x14ac:dyDescent="0.25">
      <c r="B8" s="238"/>
      <c r="C8" s="239"/>
      <c r="D8" s="239"/>
      <c r="E8" s="239"/>
      <c r="F8" s="239"/>
      <c r="G8" s="239"/>
      <c r="H8" s="240"/>
    </row>
    <row r="9" spans="2:8" ht="20.45" customHeight="1" x14ac:dyDescent="0.25">
      <c r="B9" s="399" t="s">
        <v>205</v>
      </c>
      <c r="C9" s="400"/>
      <c r="D9" s="400"/>
      <c r="E9" s="400"/>
      <c r="F9" s="400"/>
      <c r="G9" s="400"/>
      <c r="H9" s="401"/>
    </row>
    <row r="10" spans="2:8" ht="16.5" x14ac:dyDescent="0.25">
      <c r="B10" s="244"/>
      <c r="C10" s="245"/>
      <c r="D10" s="245"/>
      <c r="E10" s="245"/>
      <c r="F10" s="245"/>
      <c r="G10" s="245"/>
      <c r="H10" s="246"/>
    </row>
    <row r="11" spans="2:8" ht="20.45" customHeight="1" x14ac:dyDescent="0.25">
      <c r="B11" s="402" t="s">
        <v>206</v>
      </c>
      <c r="C11" s="403"/>
      <c r="D11" s="403"/>
      <c r="E11" s="403"/>
      <c r="F11" s="403"/>
      <c r="G11" s="403"/>
      <c r="H11" s="404"/>
    </row>
    <row r="12" spans="2:8" s="283" customFormat="1" ht="20.45" customHeight="1" x14ac:dyDescent="0.25">
      <c r="B12" s="280"/>
      <c r="C12" s="281"/>
      <c r="D12" s="281"/>
      <c r="E12" s="281"/>
      <c r="F12" s="281"/>
      <c r="G12" s="281"/>
      <c r="H12" s="282"/>
    </row>
    <row r="13" spans="2:8" ht="20.45" customHeight="1" x14ac:dyDescent="0.25">
      <c r="B13" s="377" t="s">
        <v>203</v>
      </c>
      <c r="C13" s="378"/>
      <c r="D13" s="378"/>
      <c r="E13" s="378"/>
      <c r="F13" s="378"/>
      <c r="G13" s="378"/>
      <c r="H13" s="379"/>
    </row>
    <row r="14" spans="2:8" ht="9" customHeight="1" x14ac:dyDescent="0.25">
      <c r="B14" s="377"/>
      <c r="C14" s="378"/>
      <c r="D14" s="378"/>
      <c r="E14" s="378"/>
      <c r="F14" s="378"/>
      <c r="G14" s="378"/>
      <c r="H14" s="379"/>
    </row>
    <row r="15" spans="2:8" ht="16.5" x14ac:dyDescent="0.25">
      <c r="B15" s="377" t="s">
        <v>202</v>
      </c>
      <c r="C15" s="378"/>
      <c r="D15" s="378"/>
      <c r="E15" s="378"/>
      <c r="F15" s="378"/>
      <c r="G15" s="378"/>
      <c r="H15" s="379"/>
    </row>
    <row r="16" spans="2:8" ht="16.5" x14ac:dyDescent="0.25">
      <c r="B16" s="241"/>
      <c r="C16" s="242"/>
      <c r="D16" s="242"/>
      <c r="E16" s="242"/>
      <c r="F16" s="242"/>
      <c r="G16" s="242"/>
      <c r="H16" s="243"/>
    </row>
    <row r="17" spans="2:8" ht="18.600000000000001" customHeight="1" x14ac:dyDescent="0.25">
      <c r="B17" s="377" t="s">
        <v>204</v>
      </c>
      <c r="C17" s="378"/>
      <c r="D17" s="378"/>
      <c r="E17" s="378"/>
      <c r="F17" s="378"/>
      <c r="G17" s="378"/>
      <c r="H17" s="379"/>
    </row>
    <row r="18" spans="2:8" ht="18.600000000000001" customHeight="1" x14ac:dyDescent="0.25">
      <c r="B18" s="241"/>
      <c r="C18" s="242"/>
      <c r="D18" s="242"/>
      <c r="E18" s="242"/>
      <c r="F18" s="242"/>
      <c r="G18" s="242"/>
      <c r="H18" s="243"/>
    </row>
    <row r="19" spans="2:8" ht="18.600000000000001" customHeight="1" x14ac:dyDescent="0.25">
      <c r="B19" s="377" t="s">
        <v>207</v>
      </c>
      <c r="C19" s="378"/>
      <c r="D19" s="378"/>
      <c r="E19" s="378"/>
      <c r="F19" s="378"/>
      <c r="G19" s="378"/>
      <c r="H19" s="379"/>
    </row>
    <row r="20" spans="2:8" ht="18.600000000000001" customHeight="1" thickBot="1" x14ac:dyDescent="0.3">
      <c r="B20" s="194"/>
      <c r="C20" s="247"/>
      <c r="D20" s="247"/>
      <c r="E20" s="247"/>
      <c r="F20" s="247"/>
      <c r="G20" s="247"/>
      <c r="H20" s="248"/>
    </row>
    <row r="21" spans="2:8" ht="15.75" thickTop="1" x14ac:dyDescent="0.25">
      <c r="B21" s="262"/>
      <c r="C21" s="356" t="s">
        <v>179</v>
      </c>
      <c r="D21" s="357"/>
      <c r="E21" s="358" t="s">
        <v>180</v>
      </c>
      <c r="F21" s="359"/>
      <c r="G21" s="267"/>
      <c r="H21" s="263"/>
    </row>
    <row r="22" spans="2:8" ht="35.25" customHeight="1" x14ac:dyDescent="0.25">
      <c r="B22" s="262"/>
      <c r="C22" s="373" t="s">
        <v>181</v>
      </c>
      <c r="D22" s="366"/>
      <c r="E22" s="367" t="s">
        <v>182</v>
      </c>
      <c r="F22" s="368"/>
      <c r="G22" s="267"/>
      <c r="H22" s="263"/>
    </row>
    <row r="23" spans="2:8" ht="17.25" customHeight="1" x14ac:dyDescent="0.25">
      <c r="B23" s="262"/>
      <c r="C23" s="373" t="s">
        <v>216</v>
      </c>
      <c r="D23" s="366"/>
      <c r="E23" s="367" t="s">
        <v>183</v>
      </c>
      <c r="F23" s="368"/>
      <c r="G23" s="267"/>
      <c r="H23" s="263"/>
    </row>
    <row r="24" spans="2:8" ht="69.75" customHeight="1" x14ac:dyDescent="0.25">
      <c r="B24" s="262"/>
      <c r="C24" s="373" t="s">
        <v>201</v>
      </c>
      <c r="D24" s="366"/>
      <c r="E24" s="367" t="s">
        <v>230</v>
      </c>
      <c r="F24" s="368"/>
      <c r="G24" s="267"/>
      <c r="H24" s="263"/>
    </row>
    <row r="25" spans="2:8" ht="69.75" customHeight="1" x14ac:dyDescent="0.25">
      <c r="B25" s="262"/>
      <c r="C25" s="373" t="s">
        <v>231</v>
      </c>
      <c r="D25" s="366"/>
      <c r="E25" s="367" t="s">
        <v>232</v>
      </c>
      <c r="F25" s="368"/>
      <c r="G25" s="267"/>
      <c r="H25" s="263"/>
    </row>
    <row r="26" spans="2:8" ht="69.75" customHeight="1" x14ac:dyDescent="0.25">
      <c r="B26" s="262"/>
      <c r="C26" s="373" t="s">
        <v>218</v>
      </c>
      <c r="D26" s="366"/>
      <c r="E26" s="367" t="s">
        <v>184</v>
      </c>
      <c r="F26" s="368"/>
      <c r="G26" s="267"/>
      <c r="H26" s="263"/>
    </row>
    <row r="27" spans="2:8" ht="69.75" customHeight="1" x14ac:dyDescent="0.25">
      <c r="B27" s="262"/>
      <c r="C27" s="369" t="s">
        <v>75</v>
      </c>
      <c r="D27" s="364"/>
      <c r="E27" s="354" t="s">
        <v>229</v>
      </c>
      <c r="F27" s="355"/>
      <c r="G27" s="267"/>
      <c r="H27" s="263"/>
    </row>
    <row r="28" spans="2:8" ht="69.75" customHeight="1" x14ac:dyDescent="0.25">
      <c r="B28" s="262"/>
      <c r="C28" s="369" t="s">
        <v>219</v>
      </c>
      <c r="D28" s="364"/>
      <c r="E28" s="354" t="s">
        <v>220</v>
      </c>
      <c r="F28" s="355"/>
      <c r="G28" s="267"/>
      <c r="H28" s="263"/>
    </row>
    <row r="29" spans="2:8" ht="69.75" customHeight="1" x14ac:dyDescent="0.25">
      <c r="B29" s="262"/>
      <c r="C29" s="369" t="s">
        <v>221</v>
      </c>
      <c r="D29" s="364"/>
      <c r="E29" s="354" t="s">
        <v>222</v>
      </c>
      <c r="F29" s="355"/>
      <c r="G29" s="267"/>
      <c r="H29" s="263"/>
    </row>
    <row r="30" spans="2:8" ht="69.75" customHeight="1" x14ac:dyDescent="0.25">
      <c r="B30" s="262"/>
      <c r="C30" s="369" t="s">
        <v>47</v>
      </c>
      <c r="D30" s="364"/>
      <c r="E30" s="354" t="s">
        <v>223</v>
      </c>
      <c r="F30" s="355"/>
      <c r="G30" s="267"/>
      <c r="H30" s="263"/>
    </row>
    <row r="31" spans="2:8" ht="69.75" customHeight="1" x14ac:dyDescent="0.25">
      <c r="B31" s="262"/>
      <c r="C31" s="369" t="s">
        <v>224</v>
      </c>
      <c r="D31" s="364"/>
      <c r="E31" s="354" t="s">
        <v>225</v>
      </c>
      <c r="F31" s="355"/>
      <c r="G31" s="267"/>
      <c r="H31" s="263"/>
    </row>
    <row r="32" spans="2:8" ht="69.75" customHeight="1" x14ac:dyDescent="0.25">
      <c r="B32" s="262"/>
      <c r="C32" s="369" t="s">
        <v>226</v>
      </c>
      <c r="D32" s="364"/>
      <c r="E32" s="354" t="s">
        <v>227</v>
      </c>
      <c r="F32" s="355"/>
      <c r="G32" s="267"/>
      <c r="H32" s="263"/>
    </row>
    <row r="33" spans="2:8" ht="69.75" customHeight="1" x14ac:dyDescent="0.25">
      <c r="B33" s="262"/>
      <c r="C33" s="369" t="s">
        <v>161</v>
      </c>
      <c r="D33" s="364"/>
      <c r="E33" s="354" t="s">
        <v>228</v>
      </c>
      <c r="F33" s="355"/>
      <c r="G33" s="267"/>
      <c r="H33" s="263"/>
    </row>
    <row r="34" spans="2:8" x14ac:dyDescent="0.25">
      <c r="B34" s="262"/>
      <c r="C34" s="252"/>
      <c r="D34" s="252"/>
      <c r="E34" s="253"/>
      <c r="F34" s="253"/>
      <c r="G34" s="267"/>
      <c r="H34" s="263"/>
    </row>
    <row r="35" spans="2:8" ht="16.5" x14ac:dyDescent="0.25">
      <c r="B35" s="377" t="s">
        <v>233</v>
      </c>
      <c r="C35" s="378"/>
      <c r="D35" s="378"/>
      <c r="E35" s="378"/>
      <c r="F35" s="378"/>
      <c r="G35" s="378"/>
      <c r="H35" s="379"/>
    </row>
    <row r="36" spans="2:8" ht="14.45" customHeight="1" thickBot="1" x14ac:dyDescent="0.3">
      <c r="B36" s="268"/>
      <c r="C36" s="257"/>
      <c r="D36" s="257"/>
      <c r="E36" s="257"/>
      <c r="F36" s="257"/>
      <c r="G36" s="257"/>
      <c r="H36" s="269"/>
    </row>
    <row r="37" spans="2:8" ht="14.45" customHeight="1" thickTop="1" x14ac:dyDescent="0.25">
      <c r="B37" s="268"/>
      <c r="C37" s="356" t="s">
        <v>179</v>
      </c>
      <c r="D37" s="357"/>
      <c r="E37" s="358" t="s">
        <v>180</v>
      </c>
      <c r="F37" s="359"/>
      <c r="G37" s="257"/>
      <c r="H37" s="269"/>
    </row>
    <row r="38" spans="2:8" ht="90" customHeight="1" x14ac:dyDescent="0.25">
      <c r="B38" s="268"/>
      <c r="C38" s="369" t="s">
        <v>194</v>
      </c>
      <c r="D38" s="364"/>
      <c r="E38" s="354" t="s">
        <v>234</v>
      </c>
      <c r="F38" s="355"/>
      <c r="G38" s="257"/>
      <c r="H38" s="269"/>
    </row>
    <row r="39" spans="2:8" ht="53.45" customHeight="1" x14ac:dyDescent="0.25">
      <c r="B39" s="268"/>
      <c r="C39" s="369" t="s">
        <v>166</v>
      </c>
      <c r="D39" s="364"/>
      <c r="E39" s="354" t="s">
        <v>259</v>
      </c>
      <c r="F39" s="355"/>
      <c r="G39" s="257"/>
      <c r="H39" s="269"/>
    </row>
    <row r="40" spans="2:8" ht="54" customHeight="1" x14ac:dyDescent="0.25">
      <c r="B40" s="268"/>
      <c r="C40" s="369" t="s">
        <v>61</v>
      </c>
      <c r="D40" s="364"/>
      <c r="E40" s="354" t="s">
        <v>260</v>
      </c>
      <c r="F40" s="355"/>
      <c r="G40" s="257"/>
      <c r="H40" s="269"/>
    </row>
    <row r="41" spans="2:8" ht="32.450000000000003" customHeight="1" x14ac:dyDescent="0.25">
      <c r="B41" s="268"/>
      <c r="C41" s="369" t="s">
        <v>235</v>
      </c>
      <c r="D41" s="364"/>
      <c r="E41" s="354" t="s">
        <v>236</v>
      </c>
      <c r="F41" s="355"/>
      <c r="G41" s="257"/>
      <c r="H41" s="269"/>
    </row>
    <row r="42" spans="2:8" ht="16.5" x14ac:dyDescent="0.25">
      <c r="B42" s="268"/>
      <c r="C42" s="257"/>
      <c r="D42" s="257"/>
      <c r="E42" s="257"/>
      <c r="F42" s="257"/>
      <c r="G42" s="257"/>
      <c r="H42" s="269"/>
    </row>
    <row r="43" spans="2:8" ht="18.600000000000001" customHeight="1" x14ac:dyDescent="0.25">
      <c r="B43" s="370" t="s">
        <v>212</v>
      </c>
      <c r="C43" s="371"/>
      <c r="D43" s="371"/>
      <c r="E43" s="371"/>
      <c r="F43" s="371"/>
      <c r="G43" s="371"/>
      <c r="H43" s="372"/>
    </row>
    <row r="44" spans="2:8" ht="18.600000000000001" customHeight="1" x14ac:dyDescent="0.25">
      <c r="B44" s="254"/>
      <c r="C44" s="255"/>
      <c r="D44" s="255"/>
      <c r="E44" s="255"/>
      <c r="F44" s="255"/>
      <c r="G44" s="255"/>
      <c r="H44" s="256"/>
    </row>
    <row r="45" spans="2:8" ht="18.600000000000001" customHeight="1" x14ac:dyDescent="0.25">
      <c r="B45" s="377" t="s">
        <v>208</v>
      </c>
      <c r="C45" s="378"/>
      <c r="D45" s="378"/>
      <c r="E45" s="378"/>
      <c r="F45" s="378"/>
      <c r="G45" s="378"/>
      <c r="H45" s="379"/>
    </row>
    <row r="46" spans="2:8" ht="18.600000000000001" customHeight="1" thickBot="1" x14ac:dyDescent="0.3">
      <c r="B46" s="194"/>
      <c r="C46" s="247"/>
      <c r="D46" s="247"/>
      <c r="E46" s="247"/>
      <c r="F46" s="247"/>
      <c r="G46" s="247"/>
      <c r="H46" s="248"/>
    </row>
    <row r="47" spans="2:8" ht="18.600000000000001" customHeight="1" thickTop="1" x14ac:dyDescent="0.25">
      <c r="B47" s="194"/>
      <c r="C47" s="356" t="s">
        <v>179</v>
      </c>
      <c r="D47" s="357"/>
      <c r="E47" s="358" t="s">
        <v>180</v>
      </c>
      <c r="F47" s="359"/>
      <c r="G47" s="247"/>
      <c r="H47" s="248"/>
    </row>
    <row r="48" spans="2:8" ht="53.1" customHeight="1" x14ac:dyDescent="0.25">
      <c r="B48" s="194"/>
      <c r="C48" s="360" t="s">
        <v>169</v>
      </c>
      <c r="D48" s="353"/>
      <c r="E48" s="354" t="s">
        <v>185</v>
      </c>
      <c r="F48" s="355"/>
      <c r="G48" s="247"/>
      <c r="H48" s="248"/>
    </row>
    <row r="49" spans="2:8" ht="54" customHeight="1" x14ac:dyDescent="0.25">
      <c r="B49" s="194"/>
      <c r="C49" s="360" t="s">
        <v>87</v>
      </c>
      <c r="D49" s="353"/>
      <c r="E49" s="354" t="s">
        <v>237</v>
      </c>
      <c r="F49" s="355"/>
      <c r="G49" s="247"/>
      <c r="H49" s="248"/>
    </row>
    <row r="50" spans="2:8" ht="51.95" customHeight="1" x14ac:dyDescent="0.25">
      <c r="B50" s="194"/>
      <c r="C50" s="360" t="s">
        <v>88</v>
      </c>
      <c r="D50" s="353"/>
      <c r="E50" s="354" t="s">
        <v>239</v>
      </c>
      <c r="F50" s="355"/>
      <c r="G50" s="247"/>
      <c r="H50" s="248"/>
    </row>
    <row r="51" spans="2:8" ht="53.45" customHeight="1" x14ac:dyDescent="0.25">
      <c r="B51" s="194"/>
      <c r="C51" s="360" t="s">
        <v>111</v>
      </c>
      <c r="D51" s="353"/>
      <c r="E51" s="354" t="s">
        <v>239</v>
      </c>
      <c r="F51" s="355"/>
      <c r="G51" s="247"/>
      <c r="H51" s="248"/>
    </row>
    <row r="52" spans="2:8" ht="48.6" customHeight="1" x14ac:dyDescent="0.25">
      <c r="B52" s="194"/>
      <c r="C52" s="360" t="s">
        <v>89</v>
      </c>
      <c r="D52" s="353"/>
      <c r="E52" s="354" t="s">
        <v>240</v>
      </c>
      <c r="F52" s="355"/>
      <c r="G52" s="247"/>
      <c r="H52" s="248"/>
    </row>
    <row r="53" spans="2:8" ht="49.5" customHeight="1" x14ac:dyDescent="0.25">
      <c r="B53" s="194"/>
      <c r="C53" s="360" t="s">
        <v>90</v>
      </c>
      <c r="D53" s="353"/>
      <c r="E53" s="354" t="s">
        <v>238</v>
      </c>
      <c r="F53" s="355"/>
      <c r="G53" s="247"/>
      <c r="H53" s="248"/>
    </row>
    <row r="54" spans="2:8" ht="50.1" customHeight="1" x14ac:dyDescent="0.25">
      <c r="B54" s="194"/>
      <c r="C54" s="360" t="s">
        <v>106</v>
      </c>
      <c r="D54" s="353"/>
      <c r="E54" s="354" t="s">
        <v>243</v>
      </c>
      <c r="F54" s="355"/>
      <c r="G54" s="247"/>
      <c r="H54" s="248"/>
    </row>
    <row r="55" spans="2:8" ht="29.45" customHeight="1" x14ac:dyDescent="0.25">
      <c r="B55" s="194"/>
      <c r="C55" s="360" t="s">
        <v>110</v>
      </c>
      <c r="D55" s="353"/>
      <c r="E55" s="354" t="s">
        <v>241</v>
      </c>
      <c r="F55" s="355"/>
      <c r="G55" s="247"/>
      <c r="H55" s="248"/>
    </row>
    <row r="56" spans="2:8" ht="39.950000000000003" customHeight="1" x14ac:dyDescent="0.25">
      <c r="B56" s="194"/>
      <c r="C56" s="360" t="s">
        <v>114</v>
      </c>
      <c r="D56" s="353"/>
      <c r="E56" s="354" t="s">
        <v>242</v>
      </c>
      <c r="F56" s="355"/>
      <c r="G56" s="247"/>
      <c r="H56" s="248"/>
    </row>
    <row r="57" spans="2:8" ht="29.45" customHeight="1" x14ac:dyDescent="0.25">
      <c r="B57" s="194"/>
      <c r="C57" s="360" t="s">
        <v>10</v>
      </c>
      <c r="D57" s="353"/>
      <c r="E57" s="354" t="s">
        <v>197</v>
      </c>
      <c r="F57" s="355"/>
      <c r="G57" s="247"/>
      <c r="H57" s="248"/>
    </row>
    <row r="58" spans="2:8" ht="18.600000000000001" customHeight="1" x14ac:dyDescent="0.25">
      <c r="B58" s="194"/>
      <c r="C58" s="247"/>
      <c r="D58" s="247"/>
      <c r="E58" s="247"/>
      <c r="F58" s="247"/>
      <c r="G58" s="247"/>
      <c r="H58" s="248"/>
    </row>
    <row r="59" spans="2:8" ht="18.600000000000001" customHeight="1" x14ac:dyDescent="0.25">
      <c r="B59" s="374" t="s">
        <v>211</v>
      </c>
      <c r="C59" s="375"/>
      <c r="D59" s="375"/>
      <c r="E59" s="375"/>
      <c r="F59" s="375"/>
      <c r="G59" s="375"/>
      <c r="H59" s="376"/>
    </row>
    <row r="60" spans="2:8" ht="18.600000000000001" customHeight="1" x14ac:dyDescent="0.25">
      <c r="B60" s="194"/>
      <c r="C60" s="247"/>
      <c r="D60" s="247"/>
      <c r="E60" s="247"/>
      <c r="F60" s="247"/>
      <c r="G60" s="247"/>
      <c r="H60" s="248"/>
    </row>
    <row r="61" spans="2:8" ht="18.600000000000001" customHeight="1" x14ac:dyDescent="0.25">
      <c r="B61" s="361" t="s">
        <v>209</v>
      </c>
      <c r="C61" s="362"/>
      <c r="D61" s="362"/>
      <c r="E61" s="362"/>
      <c r="F61" s="362"/>
      <c r="G61" s="362"/>
      <c r="H61" s="363"/>
    </row>
    <row r="62" spans="2:8" ht="18.600000000000001" customHeight="1" x14ac:dyDescent="0.25">
      <c r="B62" s="241"/>
      <c r="C62" s="242"/>
      <c r="D62" s="242"/>
      <c r="E62" s="242"/>
      <c r="F62" s="242"/>
      <c r="G62" s="242"/>
      <c r="H62" s="243"/>
    </row>
    <row r="63" spans="2:8" ht="30" customHeight="1" x14ac:dyDescent="0.25">
      <c r="B63" s="377" t="s">
        <v>210</v>
      </c>
      <c r="C63" s="378"/>
      <c r="D63" s="378"/>
      <c r="E63" s="378"/>
      <c r="F63" s="378"/>
      <c r="G63" s="378"/>
      <c r="H63" s="379"/>
    </row>
    <row r="64" spans="2:8" ht="17.25" thickBot="1" x14ac:dyDescent="0.3">
      <c r="B64" s="194"/>
      <c r="C64" s="247"/>
      <c r="D64" s="247"/>
      <c r="E64" s="247"/>
      <c r="F64" s="247"/>
      <c r="G64" s="247"/>
      <c r="H64" s="248"/>
    </row>
    <row r="65" spans="2:8" ht="30" customHeight="1" thickTop="1" x14ac:dyDescent="0.25">
      <c r="B65" s="194"/>
      <c r="C65" s="356" t="s">
        <v>179</v>
      </c>
      <c r="D65" s="357"/>
      <c r="E65" s="358" t="s">
        <v>180</v>
      </c>
      <c r="F65" s="359"/>
      <c r="G65" s="247"/>
      <c r="H65" s="248"/>
    </row>
    <row r="66" spans="2:8" ht="30" customHeight="1" x14ac:dyDescent="0.25">
      <c r="B66" s="194"/>
      <c r="C66" s="360" t="s">
        <v>121</v>
      </c>
      <c r="D66" s="353"/>
      <c r="E66" s="354" t="s">
        <v>244</v>
      </c>
      <c r="F66" s="355"/>
      <c r="G66" s="247"/>
      <c r="H66" s="248"/>
    </row>
    <row r="67" spans="2:8" ht="44.45" customHeight="1" x14ac:dyDescent="0.25">
      <c r="B67" s="194"/>
      <c r="C67" s="360" t="s">
        <v>122</v>
      </c>
      <c r="D67" s="353"/>
      <c r="E67" s="354" t="s">
        <v>245</v>
      </c>
      <c r="F67" s="355"/>
      <c r="G67" s="247"/>
      <c r="H67" s="248"/>
    </row>
    <row r="68" spans="2:8" ht="51" customHeight="1" x14ac:dyDescent="0.25">
      <c r="B68" s="194"/>
      <c r="C68" s="360" t="s">
        <v>172</v>
      </c>
      <c r="D68" s="353"/>
      <c r="E68" s="354" t="s">
        <v>246</v>
      </c>
      <c r="F68" s="355"/>
      <c r="G68" s="247"/>
      <c r="H68" s="248"/>
    </row>
    <row r="69" spans="2:8" ht="76.5" customHeight="1" x14ac:dyDescent="0.25">
      <c r="B69" s="194"/>
      <c r="C69" s="360" t="s">
        <v>247</v>
      </c>
      <c r="D69" s="353"/>
      <c r="E69" s="354" t="s">
        <v>186</v>
      </c>
      <c r="F69" s="355"/>
      <c r="G69" s="247"/>
      <c r="H69" s="248"/>
    </row>
    <row r="70" spans="2:8" ht="30" customHeight="1" x14ac:dyDescent="0.25">
      <c r="B70" s="194"/>
      <c r="C70" s="360" t="s">
        <v>145</v>
      </c>
      <c r="D70" s="353"/>
      <c r="E70" s="354" t="s">
        <v>249</v>
      </c>
      <c r="F70" s="355"/>
      <c r="G70" s="247"/>
      <c r="H70" s="248"/>
    </row>
    <row r="71" spans="2:8" ht="30" customHeight="1" x14ac:dyDescent="0.25">
      <c r="B71" s="194"/>
      <c r="C71" s="360" t="s">
        <v>250</v>
      </c>
      <c r="D71" s="353"/>
      <c r="E71" s="354" t="s">
        <v>251</v>
      </c>
      <c r="F71" s="355"/>
      <c r="G71" s="247"/>
      <c r="H71" s="248"/>
    </row>
    <row r="72" spans="2:8" ht="30" customHeight="1" x14ac:dyDescent="0.25">
      <c r="B72" s="194"/>
      <c r="C72" s="360" t="s">
        <v>252</v>
      </c>
      <c r="D72" s="353"/>
      <c r="E72" s="354" t="s">
        <v>253</v>
      </c>
      <c r="F72" s="355"/>
      <c r="G72" s="247"/>
      <c r="H72" s="248"/>
    </row>
    <row r="73" spans="2:8" ht="53.45" customHeight="1" x14ac:dyDescent="0.25">
      <c r="B73" s="194"/>
      <c r="C73" s="360" t="s">
        <v>129</v>
      </c>
      <c r="D73" s="353"/>
      <c r="E73" s="354" t="s">
        <v>248</v>
      </c>
      <c r="F73" s="355"/>
      <c r="G73" s="247"/>
      <c r="H73" s="248"/>
    </row>
    <row r="74" spans="2:8" ht="30" customHeight="1" x14ac:dyDescent="0.25">
      <c r="B74" s="194"/>
      <c r="C74" s="247"/>
      <c r="D74" s="247"/>
      <c r="E74" s="247"/>
      <c r="F74" s="247"/>
      <c r="G74" s="247"/>
      <c r="H74" s="248"/>
    </row>
    <row r="75" spans="2:8" ht="18.600000000000001" customHeight="1" x14ac:dyDescent="0.25">
      <c r="B75" s="361" t="s">
        <v>213</v>
      </c>
      <c r="C75" s="362"/>
      <c r="D75" s="362"/>
      <c r="E75" s="362"/>
      <c r="F75" s="362"/>
      <c r="G75" s="362"/>
      <c r="H75" s="363"/>
    </row>
    <row r="76" spans="2:8" ht="18.600000000000001" customHeight="1" x14ac:dyDescent="0.25">
      <c r="B76" s="249"/>
      <c r="C76" s="250"/>
      <c r="D76" s="250"/>
      <c r="E76" s="250"/>
      <c r="F76" s="250"/>
      <c r="G76" s="250"/>
      <c r="H76" s="251"/>
    </row>
    <row r="77" spans="2:8" ht="18.600000000000001" customHeight="1" x14ac:dyDescent="0.25">
      <c r="B77" s="361" t="s">
        <v>214</v>
      </c>
      <c r="C77" s="362"/>
      <c r="D77" s="362"/>
      <c r="E77" s="362"/>
      <c r="F77" s="362"/>
      <c r="G77" s="362"/>
      <c r="H77" s="363"/>
    </row>
    <row r="78" spans="2:8" ht="18.600000000000001" customHeight="1" x14ac:dyDescent="0.25">
      <c r="B78" s="249"/>
      <c r="C78" s="250"/>
      <c r="D78" s="250"/>
      <c r="E78" s="250"/>
      <c r="F78" s="250"/>
      <c r="G78" s="250"/>
      <c r="H78" s="251"/>
    </row>
    <row r="79" spans="2:8" ht="18.600000000000001" customHeight="1" x14ac:dyDescent="0.25">
      <c r="B79" s="361" t="s">
        <v>215</v>
      </c>
      <c r="C79" s="362"/>
      <c r="D79" s="362"/>
      <c r="E79" s="362"/>
      <c r="F79" s="362"/>
      <c r="G79" s="362"/>
      <c r="H79" s="363"/>
    </row>
    <row r="80" spans="2:8" ht="16.5" x14ac:dyDescent="0.25">
      <c r="B80" s="194"/>
      <c r="C80" s="270"/>
      <c r="D80" s="270"/>
      <c r="E80" s="270"/>
      <c r="F80" s="270"/>
      <c r="G80" s="270"/>
      <c r="H80" s="195"/>
    </row>
    <row r="81" spans="2:8" ht="16.5" x14ac:dyDescent="0.25">
      <c r="B81" s="194"/>
      <c r="C81" s="270"/>
      <c r="D81" s="270"/>
      <c r="E81" s="270"/>
      <c r="F81" s="270"/>
      <c r="G81" s="270"/>
      <c r="H81" s="195"/>
    </row>
    <row r="82" spans="2:8" ht="16.5" x14ac:dyDescent="0.25">
      <c r="B82" s="194" t="s">
        <v>256</v>
      </c>
      <c r="C82" s="270"/>
      <c r="D82" s="270"/>
      <c r="E82" s="270"/>
      <c r="F82" s="270"/>
      <c r="G82" s="270"/>
      <c r="H82" s="195"/>
    </row>
    <row r="83" spans="2:8" ht="16.5" x14ac:dyDescent="0.25">
      <c r="B83" s="194"/>
      <c r="C83" s="270"/>
      <c r="D83" s="270"/>
      <c r="E83" s="270"/>
      <c r="F83" s="270"/>
      <c r="G83" s="270"/>
      <c r="H83" s="195"/>
    </row>
    <row r="84" spans="2:8" ht="15.75" thickBot="1" x14ac:dyDescent="0.3">
      <c r="B84" s="262"/>
      <c r="C84" s="267"/>
      <c r="D84" s="271"/>
      <c r="E84" s="272"/>
      <c r="F84" s="272"/>
      <c r="G84" s="273"/>
      <c r="H84" s="263"/>
    </row>
    <row r="85" spans="2:8" ht="15.75" thickTop="1" x14ac:dyDescent="0.25">
      <c r="B85" s="274" t="s">
        <v>257</v>
      </c>
      <c r="C85" s="398" t="s">
        <v>179</v>
      </c>
      <c r="D85" s="357"/>
      <c r="E85" s="358" t="s">
        <v>180</v>
      </c>
      <c r="F85" s="359"/>
      <c r="G85" s="267"/>
      <c r="H85" s="263"/>
    </row>
    <row r="86" spans="2:8" s="193" customFormat="1" x14ac:dyDescent="0.25">
      <c r="B86" s="278">
        <v>2</v>
      </c>
      <c r="C86" s="365" t="s">
        <v>181</v>
      </c>
      <c r="D86" s="366"/>
      <c r="E86" s="367" t="s">
        <v>182</v>
      </c>
      <c r="F86" s="368"/>
      <c r="G86" s="275"/>
      <c r="H86" s="196"/>
    </row>
    <row r="87" spans="2:8" s="193" customFormat="1" ht="17.25" customHeight="1" x14ac:dyDescent="0.25">
      <c r="B87" s="278">
        <v>2</v>
      </c>
      <c r="C87" s="365" t="s">
        <v>216</v>
      </c>
      <c r="D87" s="366"/>
      <c r="E87" s="367" t="s">
        <v>183</v>
      </c>
      <c r="F87" s="368"/>
      <c r="G87" s="275"/>
      <c r="H87" s="196"/>
    </row>
    <row r="88" spans="2:8" s="193" customFormat="1" ht="25.5" customHeight="1" x14ac:dyDescent="0.25">
      <c r="B88" s="278">
        <v>2</v>
      </c>
      <c r="C88" s="365" t="s">
        <v>201</v>
      </c>
      <c r="D88" s="366"/>
      <c r="E88" s="367" t="s">
        <v>230</v>
      </c>
      <c r="F88" s="368"/>
      <c r="G88" s="275"/>
      <c r="H88" s="196"/>
    </row>
    <row r="89" spans="2:8" s="193" customFormat="1" ht="25.5" customHeight="1" x14ac:dyDescent="0.25">
      <c r="B89" s="278">
        <v>2</v>
      </c>
      <c r="C89" s="365" t="s">
        <v>231</v>
      </c>
      <c r="D89" s="366"/>
      <c r="E89" s="367" t="s">
        <v>232</v>
      </c>
      <c r="F89" s="368"/>
      <c r="G89" s="275"/>
      <c r="H89" s="196"/>
    </row>
    <row r="90" spans="2:8" s="193" customFormat="1" ht="66.95" customHeight="1" x14ac:dyDescent="0.25">
      <c r="B90" s="278">
        <v>2</v>
      </c>
      <c r="C90" s="365" t="s">
        <v>218</v>
      </c>
      <c r="D90" s="366"/>
      <c r="E90" s="367" t="s">
        <v>184</v>
      </c>
      <c r="F90" s="368"/>
      <c r="G90" s="275"/>
      <c r="H90" s="196"/>
    </row>
    <row r="91" spans="2:8" s="193" customFormat="1" ht="67.5" customHeight="1" x14ac:dyDescent="0.25">
      <c r="B91" s="278">
        <v>2</v>
      </c>
      <c r="C91" s="353" t="s">
        <v>75</v>
      </c>
      <c r="D91" s="364"/>
      <c r="E91" s="354" t="s">
        <v>229</v>
      </c>
      <c r="F91" s="355"/>
      <c r="G91" s="275"/>
      <c r="H91" s="196"/>
    </row>
    <row r="92" spans="2:8" s="193" customFormat="1" ht="43.5" customHeight="1" x14ac:dyDescent="0.25">
      <c r="B92" s="278">
        <v>2</v>
      </c>
      <c r="C92" s="353" t="s">
        <v>219</v>
      </c>
      <c r="D92" s="364"/>
      <c r="E92" s="354" t="s">
        <v>220</v>
      </c>
      <c r="F92" s="355"/>
      <c r="G92" s="275"/>
      <c r="H92" s="196"/>
    </row>
    <row r="93" spans="2:8" s="193" customFormat="1" ht="35.1" customHeight="1" x14ac:dyDescent="0.25">
      <c r="B93" s="278">
        <v>2</v>
      </c>
      <c r="C93" s="353" t="s">
        <v>221</v>
      </c>
      <c r="D93" s="364"/>
      <c r="E93" s="354" t="s">
        <v>222</v>
      </c>
      <c r="F93" s="355"/>
      <c r="G93" s="275"/>
      <c r="H93" s="196"/>
    </row>
    <row r="94" spans="2:8" s="193" customFormat="1" ht="72.75" customHeight="1" x14ac:dyDescent="0.25">
      <c r="B94" s="278">
        <v>2</v>
      </c>
      <c r="C94" s="353" t="s">
        <v>47</v>
      </c>
      <c r="D94" s="364"/>
      <c r="E94" s="354" t="s">
        <v>254</v>
      </c>
      <c r="F94" s="355"/>
      <c r="G94" s="275"/>
      <c r="H94" s="196"/>
    </row>
    <row r="95" spans="2:8" s="193" customFormat="1" ht="93.95" customHeight="1" x14ac:dyDescent="0.25">
      <c r="B95" s="278">
        <v>2</v>
      </c>
      <c r="C95" s="353" t="s">
        <v>224</v>
      </c>
      <c r="D95" s="364"/>
      <c r="E95" s="354" t="s">
        <v>225</v>
      </c>
      <c r="F95" s="355"/>
      <c r="G95" s="275"/>
      <c r="H95" s="196"/>
    </row>
    <row r="96" spans="2:8" s="193" customFormat="1" ht="93.95" customHeight="1" x14ac:dyDescent="0.25">
      <c r="B96" s="278">
        <v>2</v>
      </c>
      <c r="C96" s="353" t="s">
        <v>226</v>
      </c>
      <c r="D96" s="364"/>
      <c r="E96" s="354" t="s">
        <v>227</v>
      </c>
      <c r="F96" s="355"/>
      <c r="G96" s="275"/>
      <c r="H96" s="196"/>
    </row>
    <row r="97" spans="2:8" s="193" customFormat="1" x14ac:dyDescent="0.25">
      <c r="B97" s="278">
        <v>2</v>
      </c>
      <c r="C97" s="353" t="s">
        <v>161</v>
      </c>
      <c r="D97" s="364"/>
      <c r="E97" s="354" t="s">
        <v>228</v>
      </c>
      <c r="F97" s="355"/>
      <c r="G97" s="275"/>
      <c r="H97" s="196"/>
    </row>
    <row r="98" spans="2:8" s="193" customFormat="1" ht="66.599999999999994" customHeight="1" x14ac:dyDescent="0.25">
      <c r="B98" s="278">
        <v>3</v>
      </c>
      <c r="C98" s="353" t="s">
        <v>194</v>
      </c>
      <c r="D98" s="364"/>
      <c r="E98" s="354" t="s">
        <v>234</v>
      </c>
      <c r="F98" s="355"/>
      <c r="G98" s="275"/>
      <c r="H98" s="196"/>
    </row>
    <row r="99" spans="2:8" s="193" customFormat="1" ht="66.599999999999994" customHeight="1" x14ac:dyDescent="0.25">
      <c r="B99" s="278">
        <v>3</v>
      </c>
      <c r="C99" s="353" t="s">
        <v>166</v>
      </c>
      <c r="D99" s="364"/>
      <c r="E99" s="354" t="s">
        <v>259</v>
      </c>
      <c r="F99" s="355"/>
      <c r="G99" s="275"/>
      <c r="H99" s="196"/>
    </row>
    <row r="100" spans="2:8" s="193" customFormat="1" ht="62.45" customHeight="1" x14ac:dyDescent="0.25">
      <c r="B100" s="278">
        <v>3</v>
      </c>
      <c r="C100" s="353" t="s">
        <v>61</v>
      </c>
      <c r="D100" s="364"/>
      <c r="E100" s="354" t="s">
        <v>260</v>
      </c>
      <c r="F100" s="355"/>
      <c r="G100" s="275"/>
      <c r="H100" s="196"/>
    </row>
    <row r="101" spans="2:8" s="193" customFormat="1" ht="38.450000000000003" customHeight="1" x14ac:dyDescent="0.25">
      <c r="B101" s="278">
        <v>3</v>
      </c>
      <c r="C101" s="353" t="s">
        <v>235</v>
      </c>
      <c r="D101" s="364"/>
      <c r="E101" s="354" t="s">
        <v>236</v>
      </c>
      <c r="F101" s="355"/>
      <c r="G101" s="275"/>
      <c r="H101" s="196"/>
    </row>
    <row r="102" spans="2:8" ht="59.25" customHeight="1" x14ac:dyDescent="0.25">
      <c r="B102" s="279">
        <v>5</v>
      </c>
      <c r="C102" s="352" t="s">
        <v>169</v>
      </c>
      <c r="D102" s="353"/>
      <c r="E102" s="354" t="s">
        <v>255</v>
      </c>
      <c r="F102" s="355"/>
      <c r="G102" s="267"/>
      <c r="H102" s="263"/>
    </row>
    <row r="103" spans="2:8" ht="59.25" customHeight="1" x14ac:dyDescent="0.25">
      <c r="B103" s="279">
        <v>5</v>
      </c>
      <c r="C103" s="352" t="s">
        <v>87</v>
      </c>
      <c r="D103" s="353"/>
      <c r="E103" s="354" t="s">
        <v>237</v>
      </c>
      <c r="F103" s="355"/>
      <c r="G103" s="267"/>
      <c r="H103" s="263"/>
    </row>
    <row r="104" spans="2:8" ht="59.25" customHeight="1" x14ac:dyDescent="0.25">
      <c r="B104" s="279">
        <v>5</v>
      </c>
      <c r="C104" s="352" t="s">
        <v>88</v>
      </c>
      <c r="D104" s="353"/>
      <c r="E104" s="354" t="s">
        <v>239</v>
      </c>
      <c r="F104" s="355"/>
      <c r="G104" s="267"/>
      <c r="H104" s="263"/>
    </row>
    <row r="105" spans="2:8" ht="59.25" customHeight="1" x14ac:dyDescent="0.25">
      <c r="B105" s="279">
        <v>5</v>
      </c>
      <c r="C105" s="352" t="s">
        <v>111</v>
      </c>
      <c r="D105" s="353"/>
      <c r="E105" s="354" t="s">
        <v>239</v>
      </c>
      <c r="F105" s="355"/>
      <c r="G105" s="267"/>
      <c r="H105" s="263"/>
    </row>
    <row r="106" spans="2:8" ht="47.45" customHeight="1" x14ac:dyDescent="0.25">
      <c r="B106" s="279">
        <v>5</v>
      </c>
      <c r="C106" s="352" t="s">
        <v>89</v>
      </c>
      <c r="D106" s="353"/>
      <c r="E106" s="354" t="s">
        <v>240</v>
      </c>
      <c r="F106" s="355"/>
      <c r="G106" s="267"/>
      <c r="H106" s="263"/>
    </row>
    <row r="107" spans="2:8" ht="45.6" customHeight="1" x14ac:dyDescent="0.25">
      <c r="B107" s="279">
        <v>5</v>
      </c>
      <c r="C107" s="352" t="s">
        <v>90</v>
      </c>
      <c r="D107" s="353"/>
      <c r="E107" s="354" t="s">
        <v>238</v>
      </c>
      <c r="F107" s="355"/>
      <c r="G107" s="267"/>
      <c r="H107" s="263"/>
    </row>
    <row r="108" spans="2:8" ht="32.450000000000003" customHeight="1" x14ac:dyDescent="0.25">
      <c r="B108" s="279">
        <v>5</v>
      </c>
      <c r="C108" s="352" t="s">
        <v>106</v>
      </c>
      <c r="D108" s="353"/>
      <c r="E108" s="354" t="s">
        <v>243</v>
      </c>
      <c r="F108" s="355"/>
      <c r="G108" s="267"/>
      <c r="H108" s="263"/>
    </row>
    <row r="109" spans="2:8" ht="33.6" customHeight="1" x14ac:dyDescent="0.25">
      <c r="B109" s="279">
        <v>5</v>
      </c>
      <c r="C109" s="352" t="s">
        <v>110</v>
      </c>
      <c r="D109" s="353"/>
      <c r="E109" s="354" t="s">
        <v>241</v>
      </c>
      <c r="F109" s="355"/>
      <c r="G109" s="267"/>
      <c r="H109" s="263"/>
    </row>
    <row r="110" spans="2:8" ht="33.6" customHeight="1" x14ac:dyDescent="0.25">
      <c r="B110" s="279">
        <v>5</v>
      </c>
      <c r="C110" s="352" t="s">
        <v>114</v>
      </c>
      <c r="D110" s="353"/>
      <c r="E110" s="354" t="s">
        <v>242</v>
      </c>
      <c r="F110" s="355"/>
      <c r="G110" s="267"/>
      <c r="H110" s="263"/>
    </row>
    <row r="111" spans="2:8" x14ac:dyDescent="0.25">
      <c r="B111" s="279">
        <v>5</v>
      </c>
      <c r="C111" s="352" t="s">
        <v>10</v>
      </c>
      <c r="D111" s="353"/>
      <c r="E111" s="354" t="s">
        <v>197</v>
      </c>
      <c r="F111" s="355"/>
      <c r="G111" s="267"/>
      <c r="H111" s="263"/>
    </row>
    <row r="112" spans="2:8" ht="24.95" customHeight="1" x14ac:dyDescent="0.25">
      <c r="B112" s="279">
        <v>8</v>
      </c>
      <c r="C112" s="352" t="s">
        <v>121</v>
      </c>
      <c r="D112" s="353"/>
      <c r="E112" s="354" t="s">
        <v>244</v>
      </c>
      <c r="F112" s="355"/>
      <c r="G112" s="267"/>
      <c r="H112" s="263"/>
    </row>
    <row r="113" spans="2:8" ht="46.5" customHeight="1" x14ac:dyDescent="0.25">
      <c r="B113" s="279">
        <v>8</v>
      </c>
      <c r="C113" s="352" t="s">
        <v>122</v>
      </c>
      <c r="D113" s="353"/>
      <c r="E113" s="354" t="s">
        <v>245</v>
      </c>
      <c r="F113" s="355"/>
      <c r="G113" s="267"/>
      <c r="H113" s="263"/>
    </row>
    <row r="114" spans="2:8" ht="46.5" customHeight="1" x14ac:dyDescent="0.25">
      <c r="B114" s="279">
        <v>8</v>
      </c>
      <c r="C114" s="352" t="s">
        <v>172</v>
      </c>
      <c r="D114" s="353"/>
      <c r="E114" s="354" t="s">
        <v>246</v>
      </c>
      <c r="F114" s="355"/>
      <c r="G114" s="267"/>
      <c r="H114" s="263"/>
    </row>
    <row r="115" spans="2:8" s="193" customFormat="1" ht="82.5" customHeight="1" x14ac:dyDescent="0.25">
      <c r="B115" s="278">
        <v>8</v>
      </c>
      <c r="C115" s="352" t="s">
        <v>247</v>
      </c>
      <c r="D115" s="353"/>
      <c r="E115" s="354" t="s">
        <v>186</v>
      </c>
      <c r="F115" s="355"/>
      <c r="G115" s="275"/>
      <c r="H115" s="196"/>
    </row>
    <row r="116" spans="2:8" s="193" customFormat="1" ht="33.950000000000003" customHeight="1" x14ac:dyDescent="0.25">
      <c r="B116" s="278">
        <v>8</v>
      </c>
      <c r="C116" s="352" t="s">
        <v>145</v>
      </c>
      <c r="D116" s="353"/>
      <c r="E116" s="354" t="s">
        <v>249</v>
      </c>
      <c r="F116" s="355"/>
      <c r="G116" s="275"/>
      <c r="H116" s="196"/>
    </row>
    <row r="117" spans="2:8" s="193" customFormat="1" ht="33.950000000000003" customHeight="1" x14ac:dyDescent="0.25">
      <c r="B117" s="278">
        <v>8</v>
      </c>
      <c r="C117" s="352" t="s">
        <v>250</v>
      </c>
      <c r="D117" s="353"/>
      <c r="E117" s="354" t="s">
        <v>251</v>
      </c>
      <c r="F117" s="355"/>
      <c r="G117" s="275"/>
      <c r="H117" s="196"/>
    </row>
    <row r="118" spans="2:8" s="193" customFormat="1" ht="33.950000000000003" customHeight="1" x14ac:dyDescent="0.25">
      <c r="B118" s="278">
        <v>8</v>
      </c>
      <c r="C118" s="352" t="s">
        <v>252</v>
      </c>
      <c r="D118" s="353"/>
      <c r="E118" s="354" t="s">
        <v>253</v>
      </c>
      <c r="F118" s="355"/>
      <c r="G118" s="275"/>
      <c r="H118" s="196"/>
    </row>
    <row r="119" spans="2:8" s="193" customFormat="1" ht="46.5" customHeight="1" x14ac:dyDescent="0.25">
      <c r="B119" s="278">
        <v>8</v>
      </c>
      <c r="C119" s="352" t="s">
        <v>129</v>
      </c>
      <c r="D119" s="353"/>
      <c r="E119" s="354" t="s">
        <v>248</v>
      </c>
      <c r="F119" s="355"/>
      <c r="G119" s="275"/>
      <c r="H119" s="196"/>
    </row>
    <row r="120" spans="2:8" ht="6.75" customHeight="1" thickBot="1" x14ac:dyDescent="0.3">
      <c r="B120" s="262"/>
      <c r="C120" s="380"/>
      <c r="D120" s="381"/>
      <c r="E120" s="382"/>
      <c r="F120" s="383"/>
      <c r="G120" s="267"/>
      <c r="H120" s="263"/>
    </row>
    <row r="121" spans="2:8" ht="15.75" thickTop="1" x14ac:dyDescent="0.25">
      <c r="B121" s="262"/>
      <c r="C121" s="276"/>
      <c r="D121" s="276"/>
      <c r="E121" s="277"/>
      <c r="F121" s="277"/>
      <c r="G121" s="267"/>
      <c r="H121" s="263"/>
    </row>
    <row r="122" spans="2:8" ht="15.75" thickBot="1" x14ac:dyDescent="0.3">
      <c r="B122" s="264"/>
      <c r="C122" s="265"/>
      <c r="D122" s="265"/>
      <c r="E122" s="265"/>
      <c r="F122" s="265"/>
      <c r="G122" s="265"/>
      <c r="H122" s="266"/>
    </row>
    <row r="126" spans="2:8" x14ac:dyDescent="0.25">
      <c r="B126" s="298" t="s">
        <v>269</v>
      </c>
    </row>
    <row r="127" spans="2:8" ht="48" customHeight="1" x14ac:dyDescent="0.25">
      <c r="B127" s="350" t="s">
        <v>270</v>
      </c>
      <c r="C127" s="350"/>
    </row>
    <row r="128" spans="2:8" x14ac:dyDescent="0.25">
      <c r="B128" s="351">
        <v>44342</v>
      </c>
      <c r="C128" s="351"/>
    </row>
  </sheetData>
  <sheetProtection sheet="1" scenarios="1" formatCells="0" formatColumns="0" formatRows="0"/>
  <autoFilter ref="B85:H119" xr:uid="{00000000-0009-0000-0000-000000000000}">
    <filterColumn colId="1" showButton="0"/>
    <filterColumn colId="3" showButton="0"/>
  </autoFilter>
  <mergeCells count="170">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9:D119"/>
    <mergeCell ref="E119:F119"/>
    <mergeCell ref="C120:D120"/>
    <mergeCell ref="E120:F120"/>
    <mergeCell ref="C118:D118"/>
    <mergeCell ref="E118:F118"/>
    <mergeCell ref="C117:D117"/>
    <mergeCell ref="E117:F117"/>
    <mergeCell ref="C115:D115"/>
    <mergeCell ref="E115:F115"/>
    <mergeCell ref="C116:D116"/>
    <mergeCell ref="E116:F11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40" customWidth="1"/>
    <col min="2" max="2" width="38.42578125" style="140" bestFit="1" customWidth="1"/>
    <col min="3" max="3" width="21.7109375" style="140" customWidth="1"/>
    <col min="4" max="4" width="10.85546875" style="140"/>
    <col min="5" max="5" width="20.42578125" style="140" customWidth="1"/>
    <col min="6" max="6" width="16.5703125" style="140" customWidth="1"/>
    <col min="7" max="7" width="10.85546875" style="140"/>
    <col min="8" max="8" width="16" style="140" customWidth="1"/>
    <col min="9" max="9" width="21" style="140" customWidth="1"/>
    <col min="10" max="10" width="10.85546875" style="140"/>
    <col min="11" max="11" width="20.85546875" style="140" customWidth="1"/>
    <col min="12" max="12" width="10.85546875" style="140"/>
    <col min="13" max="13" width="21" style="140" customWidth="1"/>
    <col min="14" max="15" width="10.85546875" style="140"/>
    <col min="16" max="16" width="14.85546875" style="140" customWidth="1"/>
    <col min="17" max="17" width="10.85546875" style="140"/>
    <col min="18" max="18" width="16.42578125" style="140" customWidth="1"/>
    <col min="19" max="19" width="10.85546875" style="140"/>
    <col min="20" max="20" width="30.140625" style="140" customWidth="1"/>
    <col min="21" max="16384" width="10.85546875" style="140"/>
  </cols>
  <sheetData>
    <row r="1" spans="1:22" ht="25.5" customHeight="1" x14ac:dyDescent="0.2">
      <c r="A1" s="496" t="s">
        <v>275</v>
      </c>
      <c r="B1" s="496"/>
      <c r="E1" s="495" t="s">
        <v>130</v>
      </c>
      <c r="F1" s="495"/>
      <c r="G1" s="495"/>
      <c r="H1" s="495"/>
    </row>
    <row r="2" spans="1:22" ht="48.95" customHeight="1" x14ac:dyDescent="0.2">
      <c r="B2" s="153" t="s">
        <v>48</v>
      </c>
      <c r="C2" s="153"/>
      <c r="E2" s="494" t="s">
        <v>102</v>
      </c>
      <c r="F2" s="494"/>
      <c r="G2" s="494"/>
      <c r="H2" s="494"/>
      <c r="I2" s="494"/>
      <c r="K2" s="494" t="s">
        <v>93</v>
      </c>
      <c r="L2" s="494"/>
      <c r="M2" s="494"/>
      <c r="O2" s="494" t="s">
        <v>111</v>
      </c>
      <c r="P2" s="494"/>
      <c r="R2" s="141" t="s">
        <v>122</v>
      </c>
      <c r="T2" s="141" t="s">
        <v>151</v>
      </c>
      <c r="V2" s="85" t="s">
        <v>129</v>
      </c>
    </row>
    <row r="3" spans="1:22" ht="29.25" thickBot="1" x14ac:dyDescent="0.25">
      <c r="A3" s="142" t="s">
        <v>8</v>
      </c>
      <c r="B3" s="153" t="s">
        <v>8</v>
      </c>
      <c r="C3" s="153" t="s">
        <v>48</v>
      </c>
      <c r="E3" s="143" t="s">
        <v>87</v>
      </c>
      <c r="F3" s="143" t="s">
        <v>88</v>
      </c>
      <c r="H3" s="143" t="s">
        <v>89</v>
      </c>
      <c r="I3" s="143" t="s">
        <v>90</v>
      </c>
      <c r="K3" s="141" t="s">
        <v>94</v>
      </c>
      <c r="L3" s="141" t="s">
        <v>3</v>
      </c>
      <c r="M3" s="141" t="s">
        <v>99</v>
      </c>
      <c r="O3" s="147" t="s">
        <v>87</v>
      </c>
      <c r="P3" s="147" t="s">
        <v>198</v>
      </c>
      <c r="R3" s="142" t="s">
        <v>123</v>
      </c>
      <c r="T3" s="18" t="s">
        <v>135</v>
      </c>
      <c r="V3" s="67" t="s">
        <v>140</v>
      </c>
    </row>
    <row r="4" spans="1:22" ht="28.5" x14ac:dyDescent="0.2">
      <c r="A4" s="152" t="s">
        <v>154</v>
      </c>
      <c r="B4" s="155" t="s">
        <v>154</v>
      </c>
      <c r="C4" s="167" t="s">
        <v>131</v>
      </c>
      <c r="E4" s="142" t="s">
        <v>103</v>
      </c>
      <c r="F4" s="144">
        <v>0.25</v>
      </c>
      <c r="H4" s="142" t="s">
        <v>91</v>
      </c>
      <c r="I4" s="144">
        <v>0.25</v>
      </c>
      <c r="K4" s="142" t="s">
        <v>95</v>
      </c>
      <c r="L4" s="142" t="s">
        <v>97</v>
      </c>
      <c r="M4" s="142" t="s">
        <v>100</v>
      </c>
      <c r="O4" s="142" t="s">
        <v>103</v>
      </c>
      <c r="P4" s="188" t="s">
        <v>51</v>
      </c>
      <c r="R4" s="142" t="s">
        <v>124</v>
      </c>
      <c r="T4" s="18" t="s">
        <v>136</v>
      </c>
      <c r="V4" s="67" t="s">
        <v>142</v>
      </c>
    </row>
    <row r="5" spans="1:22" ht="29.25" thickBot="1" x14ac:dyDescent="0.25">
      <c r="A5" s="152" t="s">
        <v>155</v>
      </c>
      <c r="B5" s="159"/>
      <c r="C5" s="168"/>
      <c r="E5" s="142" t="s">
        <v>104</v>
      </c>
      <c r="F5" s="144">
        <v>0.15</v>
      </c>
      <c r="H5" s="142" t="s">
        <v>92</v>
      </c>
      <c r="I5" s="144">
        <v>0.15</v>
      </c>
      <c r="K5" s="142" t="s">
        <v>96</v>
      </c>
      <c r="L5" s="142" t="s">
        <v>98</v>
      </c>
      <c r="M5" s="142" t="s">
        <v>101</v>
      </c>
      <c r="O5" s="142" t="s">
        <v>104</v>
      </c>
      <c r="P5" s="188" t="s">
        <v>51</v>
      </c>
      <c r="R5" s="142" t="s">
        <v>125</v>
      </c>
      <c r="T5" s="18" t="s">
        <v>137</v>
      </c>
      <c r="V5" s="67" t="s">
        <v>141</v>
      </c>
    </row>
    <row r="6" spans="1:22" ht="28.5" x14ac:dyDescent="0.2">
      <c r="A6" s="152" t="s">
        <v>156</v>
      </c>
      <c r="B6" s="161" t="s">
        <v>155</v>
      </c>
      <c r="C6" s="169" t="s">
        <v>138</v>
      </c>
      <c r="E6" s="142" t="s">
        <v>105</v>
      </c>
      <c r="F6" s="144">
        <v>0.1</v>
      </c>
      <c r="H6" s="142"/>
      <c r="I6" s="142"/>
      <c r="K6" s="142"/>
      <c r="L6" s="142"/>
      <c r="M6" s="142"/>
      <c r="O6" s="142" t="s">
        <v>105</v>
      </c>
      <c r="P6" s="188" t="s">
        <v>84</v>
      </c>
      <c r="R6" s="142" t="s">
        <v>126</v>
      </c>
      <c r="T6" s="18" t="s">
        <v>261</v>
      </c>
      <c r="V6" s="142"/>
    </row>
    <row r="7" spans="1:22" ht="13.5" thickBot="1" x14ac:dyDescent="0.25">
      <c r="A7" s="152" t="s">
        <v>157</v>
      </c>
      <c r="B7" s="159"/>
      <c r="C7" s="168"/>
      <c r="E7" s="142"/>
      <c r="F7" s="144"/>
      <c r="O7" s="145"/>
      <c r="R7" s="142" t="s">
        <v>127</v>
      </c>
    </row>
    <row r="8" spans="1:22" x14ac:dyDescent="0.2">
      <c r="A8" s="152" t="s">
        <v>158</v>
      </c>
      <c r="B8" s="161" t="s">
        <v>156</v>
      </c>
      <c r="C8" s="169" t="s">
        <v>74</v>
      </c>
      <c r="R8" s="142"/>
    </row>
    <row r="9" spans="1:22" ht="26.25" thickBot="1" x14ac:dyDescent="0.25">
      <c r="A9" s="152" t="s">
        <v>159</v>
      </c>
      <c r="B9" s="163"/>
      <c r="C9" s="168"/>
    </row>
    <row r="10" spans="1:22" x14ac:dyDescent="0.2">
      <c r="A10" s="152" t="s">
        <v>160</v>
      </c>
      <c r="B10" s="161" t="s">
        <v>157</v>
      </c>
      <c r="C10" s="169" t="s">
        <v>132</v>
      </c>
    </row>
    <row r="11" spans="1:22" ht="14.1" customHeight="1" thickBot="1" x14ac:dyDescent="0.25">
      <c r="A11" s="154"/>
      <c r="B11" s="159"/>
      <c r="C11" s="168"/>
    </row>
    <row r="12" spans="1:22" ht="14.1" customHeight="1" x14ac:dyDescent="0.2">
      <c r="B12" s="161" t="s">
        <v>158</v>
      </c>
      <c r="C12" s="162" t="s">
        <v>131</v>
      </c>
    </row>
    <row r="13" spans="1:22" ht="14.1" customHeight="1" x14ac:dyDescent="0.2">
      <c r="B13" s="158"/>
      <c r="C13" s="157" t="s">
        <v>138</v>
      </c>
    </row>
    <row r="14" spans="1:22" ht="14.1" customHeight="1" x14ac:dyDescent="0.2">
      <c r="B14" s="156"/>
      <c r="C14" s="157" t="s">
        <v>74</v>
      </c>
    </row>
    <row r="15" spans="1:22" ht="14.1" customHeight="1" x14ac:dyDescent="0.2">
      <c r="B15" s="156"/>
      <c r="C15" s="157" t="s">
        <v>132</v>
      </c>
    </row>
    <row r="16" spans="1:22" ht="14.1" customHeight="1" x14ac:dyDescent="0.2">
      <c r="B16" s="156"/>
      <c r="C16" s="157" t="s">
        <v>46</v>
      </c>
    </row>
    <row r="17" spans="2:3" ht="14.1" customHeight="1" thickBot="1" x14ac:dyDescent="0.25">
      <c r="B17" s="159"/>
      <c r="C17" s="160"/>
    </row>
    <row r="18" spans="2:3" ht="25.5" x14ac:dyDescent="0.2">
      <c r="B18" s="161" t="s">
        <v>159</v>
      </c>
      <c r="C18" s="162" t="s">
        <v>131</v>
      </c>
    </row>
    <row r="19" spans="2:3" ht="14.1" customHeight="1" x14ac:dyDescent="0.2">
      <c r="B19" s="156"/>
      <c r="C19" s="157" t="s">
        <v>138</v>
      </c>
    </row>
    <row r="20" spans="2:3" ht="14.1" customHeight="1" x14ac:dyDescent="0.2">
      <c r="B20" s="156"/>
      <c r="C20" s="157" t="s">
        <v>74</v>
      </c>
    </row>
    <row r="21" spans="2:3" ht="14.1" customHeight="1" x14ac:dyDescent="0.2">
      <c r="B21" s="156"/>
      <c r="C21" s="157" t="s">
        <v>132</v>
      </c>
    </row>
    <row r="22" spans="2:3" ht="14.1" customHeight="1" x14ac:dyDescent="0.2">
      <c r="B22" s="156"/>
      <c r="C22" s="157" t="s">
        <v>46</v>
      </c>
    </row>
    <row r="23" spans="2:3" ht="14.1" customHeight="1" thickBot="1" x14ac:dyDescent="0.25">
      <c r="B23" s="163"/>
      <c r="C23" s="164"/>
    </row>
    <row r="24" spans="2:3" ht="14.1" customHeight="1" x14ac:dyDescent="0.2">
      <c r="B24" s="161" t="s">
        <v>160</v>
      </c>
      <c r="C24" s="162" t="s">
        <v>46</v>
      </c>
    </row>
    <row r="25" spans="2:3" ht="14.1" customHeight="1" x14ac:dyDescent="0.2">
      <c r="B25" s="156"/>
      <c r="C25" s="157" t="s">
        <v>138</v>
      </c>
    </row>
    <row r="26" spans="2:3" ht="14.1" customHeight="1" thickBot="1" x14ac:dyDescent="0.25">
      <c r="B26" s="159"/>
      <c r="C26" s="160"/>
    </row>
  </sheetData>
  <sheetProtection sheet="1" formatCells="0" formatColumns="0" formatRows="0"/>
  <mergeCells count="5">
    <mergeCell ref="E2:I2"/>
    <mergeCell ref="K2:M2"/>
    <mergeCell ref="O2:P2"/>
    <mergeCell ref="E1:H1"/>
    <mergeCell ref="A1:B1"/>
  </mergeCells>
  <pageMargins left="0.70866141732283472" right="0.70866141732283472" top="1.3385826771653544" bottom="0.74803149606299213" header="0.31496062992125984" footer="0.31496062992125984"/>
  <pageSetup orientation="portrait" r:id="rId1"/>
  <headerFooter>
    <oddHeader>&amp;L&amp;G&amp;C&amp;"-,Negrita"AGUAS DEL HUILA S.A. E.S.P.
NIT.  800.100.553-2&amp;"-,Normal"
&amp;"-,Negrita"MAPA DE RIESGOS
7,0&amp;R&amp;G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50"/>
  <sheetViews>
    <sheetView showGridLines="0" zoomScale="80" zoomScaleNormal="80" workbookViewId="0">
      <selection sqref="A1:XFD2"/>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4"/>
      <c r="B1" s="224"/>
      <c r="C1" s="225"/>
      <c r="D1" s="226"/>
      <c r="G1" s="165"/>
      <c r="H1" s="165"/>
      <c r="I1" s="165"/>
    </row>
    <row r="2" spans="1:9" ht="27" customHeight="1" x14ac:dyDescent="0.25">
      <c r="A2" s="19" t="s">
        <v>152</v>
      </c>
      <c r="B2" s="406" t="s">
        <v>283</v>
      </c>
      <c r="C2" s="406"/>
      <c r="D2" s="407"/>
      <c r="E2" s="407"/>
      <c r="F2" s="151" t="s">
        <v>201</v>
      </c>
      <c r="G2" s="149">
        <v>45797</v>
      </c>
    </row>
    <row r="3" spans="1:9" ht="85.5" customHeight="1" x14ac:dyDescent="0.25">
      <c r="A3" s="19" t="s">
        <v>153</v>
      </c>
      <c r="B3" s="408" t="s">
        <v>290</v>
      </c>
      <c r="C3" s="408"/>
      <c r="D3" s="301" t="s">
        <v>200</v>
      </c>
      <c r="E3" s="149">
        <v>45797</v>
      </c>
      <c r="F3" s="146" t="s">
        <v>108</v>
      </c>
      <c r="G3" s="149">
        <v>46013</v>
      </c>
    </row>
    <row r="4" spans="1:9" ht="15" x14ac:dyDescent="0.25">
      <c r="A4" s="219"/>
      <c r="B4" s="221"/>
      <c r="C4" s="221"/>
      <c r="D4" s="222"/>
      <c r="E4" s="223"/>
      <c r="F4" s="220"/>
      <c r="G4" s="223"/>
    </row>
    <row r="5" spans="1:9" ht="21" customHeight="1" x14ac:dyDescent="0.25">
      <c r="A5" s="405" t="s">
        <v>217</v>
      </c>
      <c r="B5" s="405" t="s">
        <v>75</v>
      </c>
      <c r="C5" s="405" t="s">
        <v>134</v>
      </c>
      <c r="D5" s="405" t="s">
        <v>133</v>
      </c>
      <c r="E5" s="405" t="s">
        <v>47</v>
      </c>
      <c r="F5" s="405" t="s">
        <v>48</v>
      </c>
      <c r="G5" s="405"/>
    </row>
    <row r="6" spans="1:9" ht="57" customHeight="1" x14ac:dyDescent="0.25">
      <c r="A6" s="405"/>
      <c r="B6" s="405"/>
      <c r="C6" s="405"/>
      <c r="D6" s="405"/>
      <c r="E6" s="405"/>
      <c r="F6" s="146" t="s">
        <v>8</v>
      </c>
      <c r="G6" s="146" t="s">
        <v>162</v>
      </c>
      <c r="H6" s="146" t="s">
        <v>163</v>
      </c>
      <c r="I6" s="146" t="s">
        <v>161</v>
      </c>
    </row>
    <row r="7" spans="1:9" s="11" customFormat="1" ht="113.25" customHeight="1" x14ac:dyDescent="0.25">
      <c r="A7" s="2" t="s">
        <v>11</v>
      </c>
      <c r="B7" s="2" t="s">
        <v>137</v>
      </c>
      <c r="C7" s="2" t="s">
        <v>281</v>
      </c>
      <c r="D7" s="2" t="s">
        <v>282</v>
      </c>
      <c r="E7" s="324" t="str">
        <f>+CONCATENATE(B7," ",C7," ",D7)</f>
        <v>Posibilidad de pérdida Económica y Reputacional por pérdida de información física en el archivo central de la entidad Debido a la deficiente conservación y preservación de la información.</v>
      </c>
      <c r="F7" s="2" t="s">
        <v>154</v>
      </c>
      <c r="G7" s="2"/>
      <c r="H7" s="325" t="str">
        <f>+IF(F7='11 FORMULAS'!$B$4,'11 FORMULAS'!$C$4,IF(F7='11 FORMULAS'!$B$6,'11 FORMULAS'!$C$6,IF(F7='11 FORMULAS'!$B$8,'11 FORMULAS'!$C$8,IF(F7='11 FORMULAS'!$B$10,'11 FORMULAS'!$C$10,""))))</f>
        <v>Procesos</v>
      </c>
      <c r="I7" s="325" t="str">
        <f>+G7&amp;H7</f>
        <v>Procesos</v>
      </c>
    </row>
    <row r="8" spans="1:9" s="11" customFormat="1" ht="36" customHeight="1" x14ac:dyDescent="0.25">
      <c r="A8" s="2" t="s">
        <v>12</v>
      </c>
      <c r="B8" s="2"/>
      <c r="C8" s="2"/>
      <c r="D8" s="2"/>
      <c r="E8" s="324" t="str">
        <f t="shared" ref="E8:E26" si="0">+CONCATENATE(B8," ",C8," ",D8)</f>
        <v xml:space="preserve">  </v>
      </c>
      <c r="F8" s="2"/>
      <c r="G8" s="2"/>
      <c r="H8" s="325" t="str">
        <f>+IF(F8='11 FORMULAS'!$B$4,'11 FORMULAS'!$C$4,IF(F8='11 FORMULAS'!$B$6,'11 FORMULAS'!$C$6,IF(F8='11 FORMULAS'!$B$8,'11 FORMULAS'!$C$8,IF(F8='11 FORMULAS'!$B$10,'11 FORMULAS'!$C$10,""))))</f>
        <v/>
      </c>
      <c r="I8" s="325" t="str">
        <f t="shared" ref="I8:I26" si="1">+G8&amp;H8</f>
        <v/>
      </c>
    </row>
    <row r="9" spans="1:9" ht="36" customHeight="1" x14ac:dyDescent="0.25">
      <c r="A9" s="2" t="s">
        <v>13</v>
      </c>
      <c r="B9" s="2"/>
      <c r="C9" s="2"/>
      <c r="D9" s="2"/>
      <c r="E9" s="324" t="str">
        <f t="shared" si="0"/>
        <v xml:space="preserve">  </v>
      </c>
      <c r="F9" s="2"/>
      <c r="G9" s="2"/>
      <c r="H9" s="325" t="str">
        <f>+IF(F9='11 FORMULAS'!$B$4,'11 FORMULAS'!$C$4,IF(F9='11 FORMULAS'!$B$6,'11 FORMULAS'!$C$6,IF(F9='11 FORMULAS'!$B$8,'11 FORMULAS'!$C$8,IF(F9='11 FORMULAS'!$B$10,'11 FORMULAS'!$C$10,""))))</f>
        <v/>
      </c>
      <c r="I9" s="325" t="str">
        <f t="shared" si="1"/>
        <v/>
      </c>
    </row>
    <row r="10" spans="1:9" ht="36" customHeight="1" x14ac:dyDescent="0.25">
      <c r="A10" s="2" t="s">
        <v>14</v>
      </c>
      <c r="B10" s="2"/>
      <c r="C10" s="2"/>
      <c r="D10" s="2"/>
      <c r="E10" s="324" t="str">
        <f t="shared" si="0"/>
        <v xml:space="preserve">  </v>
      </c>
      <c r="F10" s="2"/>
      <c r="G10" s="2"/>
      <c r="H10" s="325" t="str">
        <f>+IF(F10='11 FORMULAS'!$B$4,'11 FORMULAS'!$C$4,IF(F10='11 FORMULAS'!$B$6,'11 FORMULAS'!$C$6,IF(F10='11 FORMULAS'!$B$8,'11 FORMULAS'!$C$8,IF(F10='11 FORMULAS'!$B$10,'11 FORMULAS'!$C$10,""))))</f>
        <v/>
      </c>
      <c r="I10" s="325" t="str">
        <f t="shared" si="1"/>
        <v/>
      </c>
    </row>
    <row r="11" spans="1:9" ht="35.25" customHeight="1" x14ac:dyDescent="0.25">
      <c r="A11" s="2" t="s">
        <v>15</v>
      </c>
      <c r="B11" s="2"/>
      <c r="C11" s="2"/>
      <c r="D11" s="2"/>
      <c r="E11" s="324" t="str">
        <f t="shared" si="0"/>
        <v xml:space="preserve">  </v>
      </c>
      <c r="F11" s="2"/>
      <c r="G11" s="2"/>
      <c r="H11" s="325" t="str">
        <f>+IF(F11='11 FORMULAS'!$B$4,'11 FORMULAS'!$C$4,IF(F11='11 FORMULAS'!$B$6,'11 FORMULAS'!$C$6,IF(F11='11 FORMULAS'!$B$8,'11 FORMULAS'!$C$8,IF(F11='11 FORMULAS'!$B$10,'11 FORMULAS'!$C$10,""))))</f>
        <v/>
      </c>
      <c r="I11" s="325" t="str">
        <f t="shared" si="1"/>
        <v/>
      </c>
    </row>
    <row r="12" spans="1:9" ht="36" customHeight="1" x14ac:dyDescent="0.25">
      <c r="A12" s="2" t="s">
        <v>16</v>
      </c>
      <c r="B12" s="2"/>
      <c r="C12" s="2"/>
      <c r="D12" s="2"/>
      <c r="E12" s="324" t="str">
        <f t="shared" si="0"/>
        <v xml:space="preserve">  </v>
      </c>
      <c r="F12" s="2"/>
      <c r="G12" s="2"/>
      <c r="H12" s="325" t="str">
        <f>+IF(F12='11 FORMULAS'!$B$4,'11 FORMULAS'!$C$4,IF(F12='11 FORMULAS'!$B$6,'11 FORMULAS'!$C$6,IF(F12='11 FORMULAS'!$B$8,'11 FORMULAS'!$C$8,IF(F12='11 FORMULAS'!$B$10,'11 FORMULAS'!$C$10,""))))</f>
        <v/>
      </c>
      <c r="I12" s="325" t="str">
        <f t="shared" si="1"/>
        <v/>
      </c>
    </row>
    <row r="13" spans="1:9" ht="35.25" customHeight="1" x14ac:dyDescent="0.25">
      <c r="A13" s="2" t="s">
        <v>17</v>
      </c>
      <c r="B13" s="2"/>
      <c r="C13" s="2"/>
      <c r="D13" s="2"/>
      <c r="E13" s="324" t="str">
        <f t="shared" si="0"/>
        <v xml:space="preserve">  </v>
      </c>
      <c r="F13" s="2"/>
      <c r="G13" s="2"/>
      <c r="H13" s="325" t="str">
        <f>+IF(F13='11 FORMULAS'!$B$4,'11 FORMULAS'!$C$4,IF(F13='11 FORMULAS'!$B$6,'11 FORMULAS'!$C$6,IF(F13='11 FORMULAS'!$B$8,'11 FORMULAS'!$C$8,IF(F13='11 FORMULAS'!$B$10,'11 FORMULAS'!$C$10,""))))</f>
        <v/>
      </c>
      <c r="I13" s="325" t="str">
        <f t="shared" si="1"/>
        <v/>
      </c>
    </row>
    <row r="14" spans="1:9" ht="35.1" customHeight="1" x14ac:dyDescent="0.25">
      <c r="A14" s="2" t="s">
        <v>18</v>
      </c>
      <c r="B14" s="2"/>
      <c r="C14" s="2"/>
      <c r="D14" s="2"/>
      <c r="E14" s="150" t="str">
        <f t="shared" si="0"/>
        <v xml:space="preserve">  </v>
      </c>
      <c r="F14" s="3"/>
      <c r="G14" s="3"/>
      <c r="H14" s="166" t="str">
        <f>+IF(F14='11 FORMULAS'!$B$4,'11 FORMULAS'!$C$4,IF(F14='11 FORMULAS'!$B$6,'11 FORMULAS'!$C$6,IF(F14='11 FORMULAS'!$B$8,'11 FORMULAS'!$C$8,IF(F14='11 FORMULAS'!$B$10,'11 FORMULAS'!$C$10,""))))</f>
        <v/>
      </c>
      <c r="I14" s="166" t="str">
        <f t="shared" si="1"/>
        <v/>
      </c>
    </row>
    <row r="15" spans="1:9" s="12" customFormat="1" ht="35.1" customHeight="1" x14ac:dyDescent="0.25">
      <c r="A15" s="2" t="s">
        <v>19</v>
      </c>
      <c r="B15" s="2"/>
      <c r="C15" s="2"/>
      <c r="D15" s="2"/>
      <c r="E15" s="150" t="str">
        <f t="shared" si="0"/>
        <v xml:space="preserve">  </v>
      </c>
      <c r="F15" s="3"/>
      <c r="G15" s="3"/>
      <c r="H15" s="166" t="str">
        <f>+IF(F15='11 FORMULAS'!$B$4,'11 FORMULAS'!$C$4,IF(F15='11 FORMULAS'!$B$6,'11 FORMULAS'!$C$6,IF(F15='11 FORMULAS'!$B$8,'11 FORMULAS'!$C$8,IF(F15='11 FORMULAS'!$B$10,'11 FORMULAS'!$C$10,""))))</f>
        <v/>
      </c>
      <c r="I15" s="166" t="str">
        <f t="shared" si="1"/>
        <v/>
      </c>
    </row>
    <row r="16" spans="1:9" s="12" customFormat="1" ht="35.1" customHeight="1" x14ac:dyDescent="0.25">
      <c r="A16" s="2" t="s">
        <v>31</v>
      </c>
      <c r="B16" s="2"/>
      <c r="C16" s="2"/>
      <c r="D16" s="2"/>
      <c r="E16" s="150" t="str">
        <f t="shared" si="0"/>
        <v xml:space="preserve">  </v>
      </c>
      <c r="F16" s="3"/>
      <c r="G16" s="3"/>
      <c r="H16" s="166" t="str">
        <f>+IF(F16='11 FORMULAS'!$B$4,'11 FORMULAS'!$C$4,IF(F16='11 FORMULAS'!$B$6,'11 FORMULAS'!$C$6,IF(F16='11 FORMULAS'!$B$8,'11 FORMULAS'!$C$8,IF(F16='11 FORMULAS'!$B$10,'11 FORMULAS'!$C$10,""))))</f>
        <v/>
      </c>
      <c r="I16" s="166" t="str">
        <f t="shared" si="1"/>
        <v/>
      </c>
    </row>
    <row r="17" spans="1:9" s="12" customFormat="1" ht="35.1" customHeight="1" x14ac:dyDescent="0.25">
      <c r="A17" s="2" t="s">
        <v>32</v>
      </c>
      <c r="B17" s="2"/>
      <c r="C17" s="2"/>
      <c r="D17" s="2"/>
      <c r="E17" s="150" t="str">
        <f t="shared" si="0"/>
        <v xml:space="preserve">  </v>
      </c>
      <c r="F17" s="3"/>
      <c r="G17" s="3"/>
      <c r="H17" s="166" t="str">
        <f>+IF(F17='11 FORMULAS'!$B$4,'11 FORMULAS'!$C$4,IF(F17='11 FORMULAS'!$B$6,'11 FORMULAS'!$C$6,IF(F17='11 FORMULAS'!$B$8,'11 FORMULAS'!$C$8,IF(F17='11 FORMULAS'!$B$10,'11 FORMULAS'!$C$10,""))))</f>
        <v/>
      </c>
      <c r="I17" s="166" t="str">
        <f t="shared" si="1"/>
        <v/>
      </c>
    </row>
    <row r="18" spans="1:9" s="12" customFormat="1" ht="35.1" customHeight="1" x14ac:dyDescent="0.25">
      <c r="A18" s="2" t="s">
        <v>33</v>
      </c>
      <c r="B18" s="2"/>
      <c r="C18" s="2"/>
      <c r="D18" s="2"/>
      <c r="E18" s="150" t="str">
        <f t="shared" si="0"/>
        <v xml:space="preserve">  </v>
      </c>
      <c r="F18" s="3"/>
      <c r="G18" s="3"/>
      <c r="H18" s="166" t="str">
        <f>+IF(F18='11 FORMULAS'!$B$4,'11 FORMULAS'!$C$4,IF(F18='11 FORMULAS'!$B$6,'11 FORMULAS'!$C$6,IF(F18='11 FORMULAS'!$B$8,'11 FORMULAS'!$C$8,IF(F18='11 FORMULAS'!$B$10,'11 FORMULAS'!$C$10,""))))</f>
        <v/>
      </c>
      <c r="I18" s="166" t="str">
        <f t="shared" si="1"/>
        <v/>
      </c>
    </row>
    <row r="19" spans="1:9" s="12" customFormat="1" ht="35.1" customHeight="1" x14ac:dyDescent="0.25">
      <c r="A19" s="2" t="s">
        <v>34</v>
      </c>
      <c r="B19" s="2"/>
      <c r="C19" s="2"/>
      <c r="D19" s="2"/>
      <c r="E19" s="150" t="str">
        <f t="shared" si="0"/>
        <v xml:space="preserve">  </v>
      </c>
      <c r="F19" s="3"/>
      <c r="G19" s="3"/>
      <c r="H19" s="166" t="str">
        <f>+IF(F19='11 FORMULAS'!$B$4,'11 FORMULAS'!$C$4,IF(F19='11 FORMULAS'!$B$6,'11 FORMULAS'!$C$6,IF(F19='11 FORMULAS'!$B$8,'11 FORMULAS'!$C$8,IF(F19='11 FORMULAS'!$B$10,'11 FORMULAS'!$C$10,""))))</f>
        <v/>
      </c>
      <c r="I19" s="166" t="str">
        <f t="shared" si="1"/>
        <v/>
      </c>
    </row>
    <row r="20" spans="1:9" s="12" customFormat="1" ht="35.1" customHeight="1" x14ac:dyDescent="0.25">
      <c r="A20" s="2" t="s">
        <v>35</v>
      </c>
      <c r="B20" s="2"/>
      <c r="C20" s="2"/>
      <c r="D20" s="2"/>
      <c r="E20" s="150" t="str">
        <f t="shared" si="0"/>
        <v xml:space="preserve">  </v>
      </c>
      <c r="F20" s="3"/>
      <c r="G20" s="3"/>
      <c r="H20" s="166" t="str">
        <f>+IF(F20='11 FORMULAS'!$B$4,'11 FORMULAS'!$C$4,IF(F20='11 FORMULAS'!$B$6,'11 FORMULAS'!$C$6,IF(F20='11 FORMULAS'!$B$8,'11 FORMULAS'!$C$8,IF(F20='11 FORMULAS'!$B$10,'11 FORMULAS'!$C$10,""))))</f>
        <v/>
      </c>
      <c r="I20" s="166" t="str">
        <f t="shared" si="1"/>
        <v/>
      </c>
    </row>
    <row r="21" spans="1:9" s="12" customFormat="1" ht="35.1" customHeight="1" x14ac:dyDescent="0.25">
      <c r="A21" s="2" t="s">
        <v>36</v>
      </c>
      <c r="B21" s="2"/>
      <c r="C21" s="2"/>
      <c r="D21" s="2"/>
      <c r="E21" s="150" t="str">
        <f t="shared" si="0"/>
        <v xml:space="preserve">  </v>
      </c>
      <c r="F21" s="3"/>
      <c r="G21" s="3"/>
      <c r="H21" s="166" t="str">
        <f>+IF(F21='11 FORMULAS'!$B$4,'11 FORMULAS'!$C$4,IF(F21='11 FORMULAS'!$B$6,'11 FORMULAS'!$C$6,IF(F21='11 FORMULAS'!$B$8,'11 FORMULAS'!$C$8,IF(F21='11 FORMULAS'!$B$10,'11 FORMULAS'!$C$10,""))))</f>
        <v/>
      </c>
      <c r="I21" s="166" t="str">
        <f t="shared" si="1"/>
        <v/>
      </c>
    </row>
    <row r="22" spans="1:9" s="12" customFormat="1" ht="35.1" customHeight="1" x14ac:dyDescent="0.25">
      <c r="A22" s="2" t="s">
        <v>37</v>
      </c>
      <c r="B22" s="2"/>
      <c r="C22" s="2"/>
      <c r="D22" s="2"/>
      <c r="E22" s="150" t="str">
        <f t="shared" si="0"/>
        <v xml:space="preserve">  </v>
      </c>
      <c r="F22" s="3"/>
      <c r="G22" s="3"/>
      <c r="H22" s="166" t="str">
        <f>+IF(F22='11 FORMULAS'!$B$4,'11 FORMULAS'!$C$4,IF(F22='11 FORMULAS'!$B$6,'11 FORMULAS'!$C$6,IF(F22='11 FORMULAS'!$B$8,'11 FORMULAS'!$C$8,IF(F22='11 FORMULAS'!$B$10,'11 FORMULAS'!$C$10,""))))</f>
        <v/>
      </c>
      <c r="I22" s="166" t="str">
        <f t="shared" si="1"/>
        <v/>
      </c>
    </row>
    <row r="23" spans="1:9" s="12" customFormat="1" ht="35.1" customHeight="1" x14ac:dyDescent="0.25">
      <c r="A23" s="2" t="s">
        <v>38</v>
      </c>
      <c r="B23" s="2"/>
      <c r="C23" s="2"/>
      <c r="D23" s="2"/>
      <c r="E23" s="150" t="str">
        <f t="shared" si="0"/>
        <v xml:space="preserve">  </v>
      </c>
      <c r="F23" s="3"/>
      <c r="G23" s="3"/>
      <c r="H23" s="166" t="str">
        <f>+IF(F23='11 FORMULAS'!$B$4,'11 FORMULAS'!$C$4,IF(F23='11 FORMULAS'!$B$6,'11 FORMULAS'!$C$6,IF(F23='11 FORMULAS'!$B$8,'11 FORMULAS'!$C$8,IF(F23='11 FORMULAS'!$B$10,'11 FORMULAS'!$C$10,""))))</f>
        <v/>
      </c>
      <c r="I23" s="166" t="str">
        <f t="shared" si="1"/>
        <v/>
      </c>
    </row>
    <row r="24" spans="1:9" s="12" customFormat="1" ht="35.1" customHeight="1" x14ac:dyDescent="0.25">
      <c r="A24" s="2" t="s">
        <v>39</v>
      </c>
      <c r="B24" s="2"/>
      <c r="C24" s="2"/>
      <c r="D24" s="2"/>
      <c r="E24" s="150" t="str">
        <f t="shared" si="0"/>
        <v xml:space="preserve">  </v>
      </c>
      <c r="F24" s="3"/>
      <c r="G24" s="3"/>
      <c r="H24" s="166" t="str">
        <f>+IF(F24='11 FORMULAS'!$B$4,'11 FORMULAS'!$C$4,IF(F24='11 FORMULAS'!$B$6,'11 FORMULAS'!$C$6,IF(F24='11 FORMULAS'!$B$8,'11 FORMULAS'!$C$8,IF(F24='11 FORMULAS'!$B$10,'11 FORMULAS'!$C$10,""))))</f>
        <v/>
      </c>
      <c r="I24" s="166" t="str">
        <f t="shared" si="1"/>
        <v/>
      </c>
    </row>
    <row r="25" spans="1:9" s="12" customFormat="1" ht="35.1" customHeight="1" x14ac:dyDescent="0.25">
      <c r="A25" s="2" t="s">
        <v>40</v>
      </c>
      <c r="B25" s="2"/>
      <c r="C25" s="2"/>
      <c r="D25" s="2"/>
      <c r="E25" s="150" t="str">
        <f t="shared" si="0"/>
        <v xml:space="preserve">  </v>
      </c>
      <c r="F25" s="3"/>
      <c r="G25" s="3"/>
      <c r="H25" s="166" t="str">
        <f>+IF(F25='11 FORMULAS'!$B$4,'11 FORMULAS'!$C$4,IF(F25='11 FORMULAS'!$B$6,'11 FORMULAS'!$C$6,IF(F25='11 FORMULAS'!$B$8,'11 FORMULAS'!$C$8,IF(F25='11 FORMULAS'!$B$10,'11 FORMULAS'!$C$10,""))))</f>
        <v/>
      </c>
      <c r="I25" s="166" t="str">
        <f t="shared" si="1"/>
        <v/>
      </c>
    </row>
    <row r="26" spans="1:9" s="12" customFormat="1" ht="35.1" customHeight="1" x14ac:dyDescent="0.25">
      <c r="A26" s="2" t="s">
        <v>41</v>
      </c>
      <c r="B26" s="2"/>
      <c r="C26" s="2"/>
      <c r="D26" s="2"/>
      <c r="E26" s="150" t="str">
        <f t="shared" si="0"/>
        <v xml:space="preserve">  </v>
      </c>
      <c r="F26" s="3"/>
      <c r="G26" s="3"/>
      <c r="H26" s="166" t="str">
        <f>+IF(F26='11 FORMULAS'!$B$4,'11 FORMULAS'!$C$4,IF(F26='11 FORMULAS'!$B$6,'11 FORMULAS'!$C$6,IF(F26='11 FORMULAS'!$B$8,'11 FORMULAS'!$C$8,IF(F26='11 FORMULAS'!$B$10,'11 FORMULAS'!$C$10,""))))</f>
        <v/>
      </c>
      <c r="I26" s="166" t="str">
        <f t="shared" si="1"/>
        <v/>
      </c>
    </row>
    <row r="27" spans="1:9" s="12" customFormat="1" ht="18" x14ac:dyDescent="0.25">
      <c r="A27" s="13"/>
      <c r="B27" s="13"/>
      <c r="C27" s="13"/>
      <c r="D27" s="13"/>
      <c r="E27" s="14"/>
      <c r="F27" s="15"/>
      <c r="G27" s="15"/>
    </row>
    <row r="28" spans="1:9" x14ac:dyDescent="0.2">
      <c r="A28" s="9"/>
      <c r="B28" s="9"/>
      <c r="C28" s="9"/>
      <c r="D28" s="9"/>
      <c r="F28" s="9"/>
      <c r="G28" s="165"/>
    </row>
    <row r="29" spans="1:9" x14ac:dyDescent="0.2">
      <c r="A29" s="9"/>
      <c r="B29" s="9"/>
      <c r="C29" s="9"/>
      <c r="D29" s="9"/>
      <c r="F29" s="9"/>
      <c r="G29" s="165"/>
    </row>
    <row r="30" spans="1:9" x14ac:dyDescent="0.25">
      <c r="A30" s="16"/>
      <c r="B30" s="16"/>
      <c r="C30" s="16"/>
      <c r="D30" s="16"/>
      <c r="F30" s="16"/>
      <c r="G30" s="16"/>
    </row>
    <row r="31" spans="1:9" x14ac:dyDescent="0.2">
      <c r="A31" s="9"/>
      <c r="B31" s="9"/>
      <c r="C31" s="9"/>
      <c r="D31" s="9"/>
      <c r="F31" s="9"/>
      <c r="G31" s="165"/>
    </row>
    <row r="32" spans="1:9" x14ac:dyDescent="0.2">
      <c r="A32" s="9"/>
      <c r="B32" s="9"/>
      <c r="C32" s="9"/>
      <c r="D32" s="9"/>
      <c r="F32" s="9"/>
      <c r="G32" s="165"/>
    </row>
    <row r="33" spans="1:31" x14ac:dyDescent="0.2">
      <c r="A33" s="9"/>
      <c r="B33" s="9"/>
      <c r="C33" s="9"/>
      <c r="D33" s="9"/>
      <c r="F33" s="9"/>
      <c r="G33" s="165"/>
    </row>
    <row r="37" spans="1:31" ht="14.25" customHeight="1" x14ac:dyDescent="0.25"/>
    <row r="41" spans="1:31" ht="14.25" customHeight="1" x14ac:dyDescent="0.25">
      <c r="AC41" s="17"/>
    </row>
    <row r="42" spans="1:31" x14ac:dyDescent="0.25">
      <c r="AE42" s="17"/>
    </row>
    <row r="43" spans="1:31" x14ac:dyDescent="0.25">
      <c r="AE43" s="17"/>
    </row>
    <row r="44" spans="1:31" x14ac:dyDescent="0.25">
      <c r="AE44" s="17"/>
    </row>
    <row r="45" spans="1:31" x14ac:dyDescent="0.25">
      <c r="AE45" s="17"/>
    </row>
    <row r="46" spans="1:31" x14ac:dyDescent="0.25">
      <c r="AE46" s="17"/>
    </row>
    <row r="47" spans="1:31" x14ac:dyDescent="0.25">
      <c r="AE47" s="17"/>
    </row>
    <row r="48" spans="1:31" x14ac:dyDescent="0.25">
      <c r="AE48" s="17"/>
    </row>
    <row r="49" spans="31:31" ht="14.25" customHeight="1" x14ac:dyDescent="0.25">
      <c r="AE49" s="17"/>
    </row>
    <row r="50" spans="31:31" x14ac:dyDescent="0.25">
      <c r="AE50" s="17"/>
    </row>
  </sheetData>
  <sheetProtection formatCells="0" formatColumns="0" formatRows="0" sort="0" autoFilter="0" pivotTables="0"/>
  <mergeCells count="9">
    <mergeCell ref="A5:A6"/>
    <mergeCell ref="E5:E6"/>
    <mergeCell ref="B2:C2"/>
    <mergeCell ref="F5:G5"/>
    <mergeCell ref="B5:B6"/>
    <mergeCell ref="C5:C6"/>
    <mergeCell ref="D5:D6"/>
    <mergeCell ref="D2:E2"/>
    <mergeCell ref="B3:C3"/>
  </mergeCells>
  <phoneticPr fontId="17" type="noConversion"/>
  <dataValidations count="2">
    <dataValidation type="list" allowBlank="1" showInputMessage="1" showErrorMessage="1" sqref="F27 F7" xr:uid="{00000000-0002-0000-0100-000000000000}">
      <formula1>Tipo</formula1>
    </dataValidation>
    <dataValidation type="list" allowBlank="1" showInputMessage="1" showErrorMessage="1" sqref="G7:G26" xr:uid="{00000000-0002-0000-0100-000001000000}">
      <formula1>INDIRECT(F7)</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B7:B26</xm:sqref>
        </x14:dataValidation>
        <x14:dataValidation type="list" allowBlank="1" showInputMessage="1" showErrorMessage="1" xr:uid="{00000000-0002-0000-0100-000003000000}">
          <x14:formula1>
            <xm:f>'11 FORMULAS'!$A$4:$A$12</xm:f>
          </x14:formula1>
          <xm:sqref>F8:F26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sqref="A1:J2"/>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2.85546875" style="21" customWidth="1"/>
    <col min="10" max="10" width="22.7109375" style="21" customWidth="1"/>
    <col min="11" max="11" width="10.140625" style="21" customWidth="1"/>
    <col min="12" max="12" width="15" style="21" customWidth="1"/>
    <col min="13" max="13" width="16.28515625" style="208" customWidth="1"/>
    <col min="14" max="14" width="16.7109375" style="208"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8"/>
      <c r="B1" s="22"/>
      <c r="C1" s="216"/>
      <c r="D1" s="49"/>
      <c r="E1" s="20"/>
      <c r="G1" s="229"/>
      <c r="H1" s="230"/>
      <c r="I1" s="20"/>
      <c r="J1" s="20"/>
      <c r="K1" s="20"/>
      <c r="L1" s="20"/>
      <c r="M1" s="203"/>
      <c r="N1" s="203"/>
      <c r="R1" s="173"/>
      <c r="S1" s="173"/>
    </row>
    <row r="2" spans="1:25" s="9" customFormat="1" ht="25.5" customHeight="1" x14ac:dyDescent="0.2">
      <c r="A2" s="19" t="s">
        <v>152</v>
      </c>
      <c r="B2" s="339" t="str">
        <f>+IF('2 CONTEXTO E IDENTIFICACIÓN'!$B$2="","",'2 CONTEXTO E IDENTIFICACIÓN'!$B$2)</f>
        <v xml:space="preserve">GESTIÓN DOCUMENTAL </v>
      </c>
      <c r="C2" s="339"/>
      <c r="D2" s="339"/>
      <c r="E2" s="20"/>
      <c r="G2" s="215" t="str">
        <f>+'2 CONTEXTO E IDENTIFICACIÓN'!$D$3</f>
        <v>Vigencia del:</v>
      </c>
      <c r="H2" s="326">
        <f>+IF('2 CONTEXTO E IDENTIFICACIÓN'!$E$3="","",'2 CONTEXTO E IDENTIFICACIÓN'!$E$3)</f>
        <v>45797</v>
      </c>
      <c r="I2" s="214" t="s">
        <v>108</v>
      </c>
      <c r="J2" s="326">
        <f>+IF('2 CONTEXTO E IDENTIFICACIÓN'!$G$3="","",'2 CONTEXTO E IDENTIFICACIÓN'!$G$3)</f>
        <v>46013</v>
      </c>
      <c r="K2" s="20"/>
      <c r="L2" s="20"/>
      <c r="M2" s="203"/>
      <c r="N2" s="203"/>
      <c r="R2" s="173"/>
      <c r="S2" s="173"/>
    </row>
    <row r="3" spans="1:25" s="9" customFormat="1" ht="15.75" thickBot="1" x14ac:dyDescent="0.25">
      <c r="A3" s="219"/>
      <c r="B3" s="340" t="str">
        <f>+IF('2 CONTEXTO E IDENTIFICACIÓN'!$D$2="","",'2 CONTEXTO E IDENTIFICACIÓN'!$D$2)</f>
        <v/>
      </c>
      <c r="C3" s="340"/>
      <c r="D3" s="340"/>
      <c r="E3" s="23"/>
      <c r="F3" s="23"/>
      <c r="R3" s="173"/>
      <c r="S3" s="173"/>
    </row>
    <row r="4" spans="1:25" s="9" customFormat="1" ht="15.75" thickBot="1" x14ac:dyDescent="0.25">
      <c r="A4" s="219"/>
      <c r="B4" s="218"/>
      <c r="C4" s="218"/>
      <c r="D4" s="218"/>
      <c r="E4" s="23"/>
      <c r="F4" s="23"/>
      <c r="G4" s="416" t="s">
        <v>73</v>
      </c>
      <c r="H4" s="417"/>
      <c r="I4" s="417"/>
      <c r="J4" s="417"/>
      <c r="K4" s="417"/>
      <c r="L4" s="417"/>
      <c r="M4" s="417"/>
      <c r="N4" s="418"/>
      <c r="R4" s="173"/>
      <c r="S4" s="173"/>
    </row>
    <row r="5" spans="1:25" s="24" customFormat="1" ht="14.1" customHeight="1" thickBot="1" x14ac:dyDescent="0.3">
      <c r="A5" s="304"/>
      <c r="C5" s="416" t="s">
        <v>79</v>
      </c>
      <c r="D5" s="417"/>
      <c r="E5" s="417"/>
      <c r="F5" s="418"/>
      <c r="G5" s="419" t="s">
        <v>166</v>
      </c>
      <c r="H5" s="420"/>
      <c r="I5" s="421"/>
      <c r="J5" s="419" t="s">
        <v>61</v>
      </c>
      <c r="K5" s="420"/>
      <c r="L5" s="421"/>
      <c r="M5" s="419" t="s">
        <v>193</v>
      </c>
      <c r="N5" s="421"/>
      <c r="P5" s="412" t="s">
        <v>2</v>
      </c>
      <c r="Q5" s="413"/>
      <c r="R5" s="414"/>
      <c r="S5" s="414"/>
      <c r="T5" s="415"/>
      <c r="V5" s="409" t="s">
        <v>4</v>
      </c>
      <c r="W5" s="410"/>
      <c r="X5" s="410"/>
      <c r="Y5" s="411"/>
    </row>
    <row r="6" spans="1:25" s="148" customFormat="1" ht="42.75" x14ac:dyDescent="0.25">
      <c r="A6" s="305" t="s">
        <v>191</v>
      </c>
      <c r="B6" s="306" t="s">
        <v>190</v>
      </c>
      <c r="C6" s="199" t="s">
        <v>194</v>
      </c>
      <c r="D6" s="200" t="s">
        <v>50</v>
      </c>
      <c r="E6" s="201" t="s">
        <v>189</v>
      </c>
      <c r="F6" s="202" t="s">
        <v>192</v>
      </c>
      <c r="G6" s="178" t="s">
        <v>166</v>
      </c>
      <c r="H6" s="179" t="s">
        <v>258</v>
      </c>
      <c r="I6" s="182" t="s">
        <v>49</v>
      </c>
      <c r="J6" s="178" t="s">
        <v>61</v>
      </c>
      <c r="K6" s="179" t="s">
        <v>258</v>
      </c>
      <c r="L6" s="182" t="s">
        <v>49</v>
      </c>
      <c r="M6" s="178" t="s">
        <v>168</v>
      </c>
      <c r="N6" s="180" t="s">
        <v>167</v>
      </c>
      <c r="P6" s="26" t="s">
        <v>49</v>
      </c>
      <c r="Q6" s="27" t="s">
        <v>50</v>
      </c>
      <c r="R6" s="170" t="s">
        <v>165</v>
      </c>
      <c r="S6" s="170" t="s">
        <v>164</v>
      </c>
      <c r="T6" s="28" t="s">
        <v>51</v>
      </c>
      <c r="V6" s="26" t="s">
        <v>49</v>
      </c>
      <c r="W6" s="27" t="s">
        <v>60</v>
      </c>
      <c r="X6" s="27" t="s">
        <v>78</v>
      </c>
      <c r="Y6" s="28" t="s">
        <v>61</v>
      </c>
    </row>
    <row r="7" spans="1:25" ht="138.75" customHeight="1" x14ac:dyDescent="0.25">
      <c r="A7" s="29" t="str">
        <f>'2 CONTEXTO E IDENTIFICACIÓN'!A7</f>
        <v>R1</v>
      </c>
      <c r="B7" s="307" t="str">
        <f>+'2 CONTEXTO E IDENTIFICACIÓN'!E7</f>
        <v>Posibilidad de pérdida Económica y Reputacional por pérdida de información física en el archivo central de la entidad Debido a la deficiente conservación y preservación de la información.</v>
      </c>
      <c r="C7" s="197">
        <v>365</v>
      </c>
      <c r="D7" s="338" t="str">
        <f t="shared" ref="D7:D26" si="0">+IF(C7="","",IF(C7&lt;=$S$7,$Q$7,IF(C7&lt;=$S$8,$Q$8,IF(C7&lt;=$S$9,$Q$9,IF(C7&lt;=$S$10,$Q$10,IF(C7&gt;=$R$11,$Q$11,""))))))</f>
        <v>La actividad que conlleva el riesgo se ejecuta de 24 a 500 veces por año</v>
      </c>
      <c r="E7" s="175">
        <f t="shared" ref="E7:E26" si="1">+IF(D7="","",IF(D7=$Q$7,$T$7,IF(D7=$Q$8,$T$8,IF(D7=$Q$9,$T$9,IF(D7=$Q$10,$T$10,IF(D7=$Q$11,$T$11))))))</f>
        <v>0.6</v>
      </c>
      <c r="F7" s="30" t="str">
        <f t="shared" ref="F7:F26" si="2">+IF(D7="","",IF(D7=$Q$7,$P$7,IF(D7=$Q$8,$P$8,IF(D7=$Q$9,$P$9,IF(D7=$Q$10,$P$10,IF(D7=$Q$11,$P$11))))))</f>
        <v>Media</v>
      </c>
      <c r="G7" s="185" t="s">
        <v>80</v>
      </c>
      <c r="H7" s="177">
        <f>+IF(G7="","",IF(G7="N/A","",IF(OR(G7=$X$7,G7=$Y$7),$W$7,IF(OR(G7=$X$8,G7=$Y$8),$W$8,IF(OR(G7=$X$9,G7=$Y$9),$W$9,IF(OR(G7=$X$10,G7=$Y$10),$W$10,IF(OR(G7=$X$11,G7=$Y$11),$W$11)))))))</f>
        <v>0.2</v>
      </c>
      <c r="I7" s="183" t="str">
        <f t="shared" ref="I7:I26" si="3">+IF(G7="","",IF(G7="N/A","",IF(OR(G7=$X$7,G7=$Y$7),$V$7,IF(OR(G7=$X$8,G7=$Y$8),$V$8,IF(OR(G7=$X$9,G7=$Y$9),$V$9,IF(OR(G7=$X$10,G7=$Y$10),$V$10,IF(OR(G7=$X$11,G7=$Y$11),$V$11)))))))</f>
        <v>Leve</v>
      </c>
      <c r="J7" s="185" t="s">
        <v>67</v>
      </c>
      <c r="K7" s="177">
        <f t="shared" ref="K7:K26" si="4">+IF(J7="","",IF(J7="N/A","",IF(OR(J7=$X$7,J7=$Y$7),$W$7,IF(OR(J7=$X$8,J7=$Y$8),$W$8,IF(OR(J7=$X$9,J7=$Y$9),$W$9,IF(OR(J7=$X$10,J7=$Y$10),$W$10,IF(OR(J7=$X$11,J7=$Y$11),$W$11)))))))</f>
        <v>0.6</v>
      </c>
      <c r="L7" s="183" t="str">
        <f t="shared" ref="L7:L26" si="5">+IF(J7="","",IF(J7="N/A","",IF(OR(J7=$X$7,J7=$Y$7),$V$7,IF(OR(J7=$X$8,J7=$Y$8),$V$8,IF(OR(J7=$X$9,J7=$Y$9),$V$9,IF(OR(J7=$X$10,J7=$Y$10),$V$10,IF(OR(J7=$X$11,J7=$Y$11),$V$11)))))))</f>
        <v>Moderado</v>
      </c>
      <c r="M7" s="204">
        <f>+IF(H7="",K7,IF(K7="",H7,IF(H7&gt;K7,H7,K7)))</f>
        <v>0.6</v>
      </c>
      <c r="N7" s="205" t="str">
        <f>+IF(M7="","",IF(M7=$W$7,$V$7,IF(M7=$W$8,$V$8,IF(M7=$W$9,$V$9,IF(M7=$W$10,$V$10,IF(M7=$W$11,$V$11))))))</f>
        <v>Moderado</v>
      </c>
      <c r="P7" s="31" t="s">
        <v>52</v>
      </c>
      <c r="Q7" s="32" t="s">
        <v>53</v>
      </c>
      <c r="R7" s="171">
        <v>0</v>
      </c>
      <c r="S7" s="171">
        <v>2</v>
      </c>
      <c r="T7" s="33">
        <v>0.2</v>
      </c>
      <c r="V7" s="31" t="s">
        <v>62</v>
      </c>
      <c r="W7" s="34">
        <v>0.2</v>
      </c>
      <c r="X7" s="32" t="s">
        <v>80</v>
      </c>
      <c r="Y7" s="35" t="s">
        <v>63</v>
      </c>
    </row>
    <row r="8" spans="1:25" ht="105.75" customHeight="1" x14ac:dyDescent="0.25">
      <c r="A8" s="29" t="str">
        <f>'2 CONTEXTO E IDENTIFICACIÓN'!A8</f>
        <v>R2</v>
      </c>
      <c r="B8" s="307" t="str">
        <f>+'2 CONTEXTO E IDENTIFICACIÓN'!E8</f>
        <v xml:space="preserve">  </v>
      </c>
      <c r="C8" s="197"/>
      <c r="D8" s="174" t="str">
        <f t="shared" si="0"/>
        <v/>
      </c>
      <c r="E8" s="175" t="str">
        <f t="shared" si="1"/>
        <v/>
      </c>
      <c r="F8" s="30" t="str">
        <f t="shared" si="2"/>
        <v/>
      </c>
      <c r="G8" s="185"/>
      <c r="H8" s="177" t="str">
        <f t="shared" ref="H8:H26" si="6">+IF(G8="","",IF(G8="N/A","",IF(OR(G8=$X$7,G8=$Y$7),$W$7,IF(OR(G8=$X$8,G8=$Y$8),$W$8,IF(OR(G8=$X$9,G8=$Y$9),$W$9,IF(OR(G8=$X$10,G8=$Y$10),$W$10,IF(OR(G8=$X$11,G8=$Y$11),$W$11)))))))</f>
        <v/>
      </c>
      <c r="I8" s="183" t="str">
        <f t="shared" si="3"/>
        <v/>
      </c>
      <c r="J8" s="185"/>
      <c r="K8" s="177" t="str">
        <f t="shared" si="4"/>
        <v/>
      </c>
      <c r="L8" s="183" t="str">
        <f t="shared" si="5"/>
        <v/>
      </c>
      <c r="M8" s="204" t="str">
        <f>+IF(H8="",K8,IF(K8="",H8,IF(H8&gt;K8,H8,K8)))</f>
        <v/>
      </c>
      <c r="N8" s="205" t="str">
        <f t="shared" ref="N8:N26" si="7">+IF(M8="","",IF(M8=$W$7,$V$7,IF(M8=$W$8,$V$8,IF(M8=$W$9,$V$9,IF(M8=$W$10,$V$10,IF(M8=$W$11,$V$11))))))</f>
        <v/>
      </c>
      <c r="P8" s="36" t="s">
        <v>54</v>
      </c>
      <c r="Q8" s="37" t="s">
        <v>55</v>
      </c>
      <c r="R8" s="171">
        <v>3</v>
      </c>
      <c r="S8" s="171">
        <v>24</v>
      </c>
      <c r="T8" s="33">
        <v>0.4</v>
      </c>
      <c r="V8" s="36" t="s">
        <v>7</v>
      </c>
      <c r="W8" s="34">
        <v>0.4</v>
      </c>
      <c r="X8" s="37" t="s">
        <v>64</v>
      </c>
      <c r="Y8" s="38" t="s">
        <v>65</v>
      </c>
    </row>
    <row r="9" spans="1:25" ht="142.5" customHeight="1" x14ac:dyDescent="0.25">
      <c r="A9" s="29" t="str">
        <f>'2 CONTEXTO E IDENTIFICACIÓN'!A9</f>
        <v>R3</v>
      </c>
      <c r="B9" s="307" t="str">
        <f>+'2 CONTEXTO E IDENTIFICACIÓN'!E9</f>
        <v xml:space="preserve">  </v>
      </c>
      <c r="C9" s="197"/>
      <c r="D9" s="174" t="str">
        <f t="shared" si="0"/>
        <v/>
      </c>
      <c r="E9" s="175" t="str">
        <f t="shared" si="1"/>
        <v/>
      </c>
      <c r="F9" s="30" t="str">
        <f t="shared" si="2"/>
        <v/>
      </c>
      <c r="G9" s="185"/>
      <c r="H9" s="177" t="str">
        <f t="shared" si="6"/>
        <v/>
      </c>
      <c r="I9" s="183" t="str">
        <f t="shared" si="3"/>
        <v/>
      </c>
      <c r="J9" s="185"/>
      <c r="K9" s="177" t="str">
        <f t="shared" si="4"/>
        <v/>
      </c>
      <c r="L9" s="183" t="str">
        <f t="shared" si="5"/>
        <v/>
      </c>
      <c r="M9" s="204" t="str">
        <f t="shared" ref="M9:M26" si="8">+IF(H9="",K9,IF(K9="",H9,IF(H9&gt;K9,H9,K9)))</f>
        <v/>
      </c>
      <c r="N9" s="205" t="str">
        <f t="shared" si="7"/>
        <v/>
      </c>
      <c r="P9" s="39" t="s">
        <v>56</v>
      </c>
      <c r="Q9" s="37" t="s">
        <v>57</v>
      </c>
      <c r="R9" s="171">
        <v>25</v>
      </c>
      <c r="S9" s="171">
        <v>500</v>
      </c>
      <c r="T9" s="33">
        <v>0.6</v>
      </c>
      <c r="V9" s="39" t="s">
        <v>5</v>
      </c>
      <c r="W9" s="34">
        <v>0.6</v>
      </c>
      <c r="X9" s="37" t="s">
        <v>66</v>
      </c>
      <c r="Y9" s="38" t="s">
        <v>67</v>
      </c>
    </row>
    <row r="10" spans="1:25" ht="123" customHeight="1" x14ac:dyDescent="0.25">
      <c r="A10" s="29" t="str">
        <f>'2 CONTEXTO E IDENTIFICACIÓN'!A10</f>
        <v>R4</v>
      </c>
      <c r="B10" s="307" t="str">
        <f>+'2 CONTEXTO E IDENTIFICACIÓN'!E10</f>
        <v xml:space="preserve">  </v>
      </c>
      <c r="C10" s="197"/>
      <c r="D10" s="174" t="str">
        <f t="shared" si="0"/>
        <v/>
      </c>
      <c r="E10" s="175" t="str">
        <f t="shared" si="1"/>
        <v/>
      </c>
      <c r="F10" s="30" t="str">
        <f t="shared" si="2"/>
        <v/>
      </c>
      <c r="G10" s="185"/>
      <c r="H10" s="177" t="str">
        <f t="shared" si="6"/>
        <v/>
      </c>
      <c r="I10" s="183" t="str">
        <f t="shared" si="3"/>
        <v/>
      </c>
      <c r="J10" s="185"/>
      <c r="K10" s="177" t="str">
        <f t="shared" si="4"/>
        <v/>
      </c>
      <c r="L10" s="183" t="str">
        <f t="shared" si="5"/>
        <v/>
      </c>
      <c r="M10" s="204" t="str">
        <f t="shared" si="8"/>
        <v/>
      </c>
      <c r="N10" s="205" t="str">
        <f t="shared" si="7"/>
        <v/>
      </c>
      <c r="P10" s="40" t="s">
        <v>58</v>
      </c>
      <c r="Q10" s="37" t="s">
        <v>76</v>
      </c>
      <c r="R10" s="171">
        <v>5001</v>
      </c>
      <c r="S10" s="171">
        <v>5000</v>
      </c>
      <c r="T10" s="33">
        <v>0.8</v>
      </c>
      <c r="V10" s="40" t="s">
        <v>6</v>
      </c>
      <c r="W10" s="34">
        <v>0.8</v>
      </c>
      <c r="X10" s="37" t="s">
        <v>68</v>
      </c>
      <c r="Y10" s="38" t="s">
        <v>69</v>
      </c>
    </row>
    <row r="11" spans="1:25" ht="113.25" customHeight="1" x14ac:dyDescent="0.25">
      <c r="A11" s="29" t="str">
        <f>'2 CONTEXTO E IDENTIFICACIÓN'!A11</f>
        <v>R5</v>
      </c>
      <c r="B11" s="307" t="str">
        <f>+'2 CONTEXTO E IDENTIFICACIÓN'!E11</f>
        <v xml:space="preserve">  </v>
      </c>
      <c r="C11" s="197"/>
      <c r="D11" s="174" t="str">
        <f>+IF(C11="","",IF(C11&lt;=$S$7,$Q$7,IF(C11&lt;=$S$8,$Q$8,IF(C11&lt;=$S$9,$Q$9,IF(C11&lt;=$S$10,$Q$10,IF(C11&gt;=$R$11,$Q$11,""))))))</f>
        <v/>
      </c>
      <c r="E11" s="175" t="str">
        <f t="shared" si="1"/>
        <v/>
      </c>
      <c r="F11" s="30" t="str">
        <f t="shared" si="2"/>
        <v/>
      </c>
      <c r="G11" s="185"/>
      <c r="H11" s="177" t="str">
        <f t="shared" si="6"/>
        <v/>
      </c>
      <c r="I11" s="183" t="str">
        <f t="shared" si="3"/>
        <v/>
      </c>
      <c r="J11" s="185"/>
      <c r="K11" s="177" t="str">
        <f t="shared" si="4"/>
        <v/>
      </c>
      <c r="L11" s="183" t="str">
        <f t="shared" si="5"/>
        <v/>
      </c>
      <c r="M11" s="204" t="str">
        <f t="shared" si="8"/>
        <v/>
      </c>
      <c r="N11" s="205" t="str">
        <f t="shared" si="7"/>
        <v/>
      </c>
      <c r="P11" s="41" t="s">
        <v>59</v>
      </c>
      <c r="Q11" s="37" t="s">
        <v>77</v>
      </c>
      <c r="R11" s="171">
        <v>5001</v>
      </c>
      <c r="S11" s="171"/>
      <c r="T11" s="33">
        <v>1</v>
      </c>
      <c r="V11" s="41" t="s">
        <v>70</v>
      </c>
      <c r="W11" s="34">
        <v>1</v>
      </c>
      <c r="X11" s="37" t="s">
        <v>71</v>
      </c>
      <c r="Y11" s="38" t="s">
        <v>72</v>
      </c>
    </row>
    <row r="12" spans="1:25" ht="117.75" customHeight="1" thickBot="1" x14ac:dyDescent="0.3">
      <c r="A12" s="29" t="str">
        <f>'2 CONTEXTO E IDENTIFICACIÓN'!A12</f>
        <v>R6</v>
      </c>
      <c r="B12" s="307" t="str">
        <f>+'2 CONTEXTO E IDENTIFICACIÓN'!E12</f>
        <v xml:space="preserve">  </v>
      </c>
      <c r="C12" s="197"/>
      <c r="D12" s="174" t="str">
        <f t="shared" si="0"/>
        <v/>
      </c>
      <c r="E12" s="175" t="str">
        <f t="shared" si="1"/>
        <v/>
      </c>
      <c r="F12" s="30" t="str">
        <f t="shared" si="2"/>
        <v/>
      </c>
      <c r="G12" s="185"/>
      <c r="H12" s="177" t="str">
        <f t="shared" si="6"/>
        <v/>
      </c>
      <c r="I12" s="183" t="str">
        <f t="shared" si="3"/>
        <v/>
      </c>
      <c r="J12" s="185"/>
      <c r="K12" s="177" t="str">
        <f t="shared" si="4"/>
        <v/>
      </c>
      <c r="L12" s="183" t="str">
        <f t="shared" si="5"/>
        <v/>
      </c>
      <c r="M12" s="204" t="str">
        <f t="shared" si="8"/>
        <v/>
      </c>
      <c r="N12" s="205" t="str">
        <f t="shared" si="7"/>
        <v/>
      </c>
      <c r="P12" s="42"/>
      <c r="Q12" s="43"/>
      <c r="R12" s="172"/>
      <c r="S12" s="172"/>
      <c r="T12" s="44"/>
      <c r="V12" s="42"/>
      <c r="W12" s="43"/>
      <c r="X12" s="43" t="s">
        <v>139</v>
      </c>
      <c r="Y12" s="44" t="s">
        <v>139</v>
      </c>
    </row>
    <row r="13" spans="1:25" ht="102.75" customHeight="1" x14ac:dyDescent="0.25">
      <c r="A13" s="29" t="str">
        <f>'2 CONTEXTO E IDENTIFICACIÓN'!A13</f>
        <v>R7</v>
      </c>
      <c r="B13" s="307" t="str">
        <f>+'2 CONTEXTO E IDENTIFICACIÓN'!E13</f>
        <v xml:space="preserve">  </v>
      </c>
      <c r="C13" s="197"/>
      <c r="D13" s="174" t="str">
        <f t="shared" si="0"/>
        <v/>
      </c>
      <c r="E13" s="175" t="str">
        <f t="shared" si="1"/>
        <v/>
      </c>
      <c r="F13" s="30" t="str">
        <f t="shared" si="2"/>
        <v/>
      </c>
      <c r="G13" s="185"/>
      <c r="H13" s="177" t="str">
        <f t="shared" si="6"/>
        <v/>
      </c>
      <c r="I13" s="183" t="str">
        <f t="shared" si="3"/>
        <v/>
      </c>
      <c r="J13" s="185"/>
      <c r="K13" s="177" t="str">
        <f t="shared" si="4"/>
        <v/>
      </c>
      <c r="L13" s="183" t="str">
        <f t="shared" si="5"/>
        <v/>
      </c>
      <c r="M13" s="204" t="str">
        <f t="shared" si="8"/>
        <v/>
      </c>
      <c r="N13" s="205" t="str">
        <f t="shared" si="7"/>
        <v/>
      </c>
    </row>
    <row r="14" spans="1:25" ht="73.5" customHeight="1" x14ac:dyDescent="0.25">
      <c r="A14" s="29" t="str">
        <f>'2 CONTEXTO E IDENTIFICACIÓN'!A14</f>
        <v>R8</v>
      </c>
      <c r="B14" s="307" t="str">
        <f>+'2 CONTEXTO E IDENTIFICACIÓN'!E14</f>
        <v xml:space="preserve">  </v>
      </c>
      <c r="C14" s="197"/>
      <c r="D14" s="174" t="str">
        <f t="shared" si="0"/>
        <v/>
      </c>
      <c r="E14" s="175" t="str">
        <f t="shared" si="1"/>
        <v/>
      </c>
      <c r="F14" s="30" t="str">
        <f t="shared" si="2"/>
        <v/>
      </c>
      <c r="G14" s="185"/>
      <c r="H14" s="177" t="str">
        <f t="shared" si="6"/>
        <v/>
      </c>
      <c r="I14" s="183" t="str">
        <f t="shared" si="3"/>
        <v/>
      </c>
      <c r="J14" s="185"/>
      <c r="K14" s="177" t="str">
        <f t="shared" si="4"/>
        <v/>
      </c>
      <c r="L14" s="183" t="str">
        <f t="shared" si="5"/>
        <v/>
      </c>
      <c r="M14" s="204" t="str">
        <f t="shared" si="8"/>
        <v/>
      </c>
      <c r="N14" s="205" t="str">
        <f t="shared" si="7"/>
        <v/>
      </c>
    </row>
    <row r="15" spans="1:25" ht="73.5" customHeight="1" x14ac:dyDescent="0.25">
      <c r="A15" s="29" t="str">
        <f>'2 CONTEXTO E IDENTIFICACIÓN'!A15</f>
        <v>R9</v>
      </c>
      <c r="B15" s="307" t="str">
        <f>+'2 CONTEXTO E IDENTIFICACIÓN'!E15</f>
        <v xml:space="preserve">  </v>
      </c>
      <c r="C15" s="197"/>
      <c r="D15" s="174" t="str">
        <f t="shared" si="0"/>
        <v/>
      </c>
      <c r="E15" s="175" t="str">
        <f t="shared" si="1"/>
        <v/>
      </c>
      <c r="F15" s="30" t="str">
        <f t="shared" si="2"/>
        <v/>
      </c>
      <c r="G15" s="185"/>
      <c r="H15" s="177" t="str">
        <f t="shared" si="6"/>
        <v/>
      </c>
      <c r="I15" s="183" t="str">
        <f t="shared" si="3"/>
        <v/>
      </c>
      <c r="J15" s="185"/>
      <c r="K15" s="177" t="str">
        <f t="shared" si="4"/>
        <v/>
      </c>
      <c r="L15" s="183" t="str">
        <f t="shared" si="5"/>
        <v/>
      </c>
      <c r="M15" s="204" t="str">
        <f t="shared" si="8"/>
        <v/>
      </c>
      <c r="N15" s="205" t="str">
        <f t="shared" si="7"/>
        <v/>
      </c>
    </row>
    <row r="16" spans="1:25" ht="73.5" customHeight="1" x14ac:dyDescent="0.25">
      <c r="A16" s="29" t="str">
        <f>'2 CONTEXTO E IDENTIFICACIÓN'!A16</f>
        <v>R10</v>
      </c>
      <c r="B16" s="307" t="str">
        <f>+'2 CONTEXTO E IDENTIFICACIÓN'!E16</f>
        <v xml:space="preserve">  </v>
      </c>
      <c r="C16" s="197"/>
      <c r="D16" s="174" t="str">
        <f t="shared" si="0"/>
        <v/>
      </c>
      <c r="E16" s="175" t="str">
        <f t="shared" si="1"/>
        <v/>
      </c>
      <c r="F16" s="30" t="str">
        <f t="shared" si="2"/>
        <v/>
      </c>
      <c r="G16" s="185"/>
      <c r="H16" s="177" t="str">
        <f t="shared" si="6"/>
        <v/>
      </c>
      <c r="I16" s="183" t="str">
        <f t="shared" si="3"/>
        <v/>
      </c>
      <c r="J16" s="185"/>
      <c r="K16" s="177" t="str">
        <f t="shared" si="4"/>
        <v/>
      </c>
      <c r="L16" s="183" t="str">
        <f t="shared" si="5"/>
        <v/>
      </c>
      <c r="M16" s="204" t="str">
        <f t="shared" si="8"/>
        <v/>
      </c>
      <c r="N16" s="205" t="str">
        <f t="shared" si="7"/>
        <v/>
      </c>
    </row>
    <row r="17" spans="1:14" ht="73.5" customHeight="1" x14ac:dyDescent="0.25">
      <c r="A17" s="29" t="str">
        <f>'2 CONTEXTO E IDENTIFICACIÓN'!A17</f>
        <v>R11</v>
      </c>
      <c r="B17" s="307" t="str">
        <f>+'2 CONTEXTO E IDENTIFICACIÓN'!E17</f>
        <v xml:space="preserve">  </v>
      </c>
      <c r="C17" s="197"/>
      <c r="D17" s="174" t="str">
        <f t="shared" si="0"/>
        <v/>
      </c>
      <c r="E17" s="175" t="str">
        <f t="shared" si="1"/>
        <v/>
      </c>
      <c r="F17" s="30" t="str">
        <f t="shared" si="2"/>
        <v/>
      </c>
      <c r="G17" s="185"/>
      <c r="H17" s="177" t="str">
        <f t="shared" si="6"/>
        <v/>
      </c>
      <c r="I17" s="183" t="str">
        <f t="shared" si="3"/>
        <v/>
      </c>
      <c r="J17" s="185"/>
      <c r="K17" s="177" t="str">
        <f t="shared" si="4"/>
        <v/>
      </c>
      <c r="L17" s="183" t="str">
        <f t="shared" si="5"/>
        <v/>
      </c>
      <c r="M17" s="204" t="str">
        <f t="shared" si="8"/>
        <v/>
      </c>
      <c r="N17" s="205" t="str">
        <f t="shared" si="7"/>
        <v/>
      </c>
    </row>
    <row r="18" spans="1:14" ht="73.5" customHeight="1" x14ac:dyDescent="0.25">
      <c r="A18" s="29" t="str">
        <f>'2 CONTEXTO E IDENTIFICACIÓN'!A18</f>
        <v>R12</v>
      </c>
      <c r="B18" s="307" t="str">
        <f>+'2 CONTEXTO E IDENTIFICACIÓN'!E18</f>
        <v xml:space="preserve">  </v>
      </c>
      <c r="C18" s="197"/>
      <c r="D18" s="174" t="str">
        <f t="shared" si="0"/>
        <v/>
      </c>
      <c r="E18" s="175" t="str">
        <f t="shared" si="1"/>
        <v/>
      </c>
      <c r="F18" s="30" t="str">
        <f t="shared" si="2"/>
        <v/>
      </c>
      <c r="G18" s="185"/>
      <c r="H18" s="177" t="str">
        <f t="shared" si="6"/>
        <v/>
      </c>
      <c r="I18" s="183" t="str">
        <f t="shared" si="3"/>
        <v/>
      </c>
      <c r="J18" s="185"/>
      <c r="K18" s="177" t="str">
        <f t="shared" si="4"/>
        <v/>
      </c>
      <c r="L18" s="183" t="str">
        <f t="shared" si="5"/>
        <v/>
      </c>
      <c r="M18" s="204" t="str">
        <f t="shared" si="8"/>
        <v/>
      </c>
      <c r="N18" s="205" t="str">
        <f t="shared" si="7"/>
        <v/>
      </c>
    </row>
    <row r="19" spans="1:14" ht="73.5" customHeight="1" x14ac:dyDescent="0.25">
      <c r="A19" s="29" t="str">
        <f>'2 CONTEXTO E IDENTIFICACIÓN'!A19</f>
        <v>R13</v>
      </c>
      <c r="B19" s="307" t="str">
        <f>+'2 CONTEXTO E IDENTIFICACIÓN'!E19</f>
        <v xml:space="preserve">  </v>
      </c>
      <c r="C19" s="197"/>
      <c r="D19" s="174" t="str">
        <f t="shared" si="0"/>
        <v/>
      </c>
      <c r="E19" s="175" t="str">
        <f t="shared" si="1"/>
        <v/>
      </c>
      <c r="F19" s="30" t="str">
        <f t="shared" si="2"/>
        <v/>
      </c>
      <c r="G19" s="185"/>
      <c r="H19" s="177" t="str">
        <f t="shared" si="6"/>
        <v/>
      </c>
      <c r="I19" s="183" t="str">
        <f t="shared" si="3"/>
        <v/>
      </c>
      <c r="J19" s="185"/>
      <c r="K19" s="177" t="str">
        <f t="shared" si="4"/>
        <v/>
      </c>
      <c r="L19" s="183" t="str">
        <f t="shared" si="5"/>
        <v/>
      </c>
      <c r="M19" s="204" t="str">
        <f t="shared" si="8"/>
        <v/>
      </c>
      <c r="N19" s="205" t="str">
        <f t="shared" si="7"/>
        <v/>
      </c>
    </row>
    <row r="20" spans="1:14" ht="73.5" customHeight="1" x14ac:dyDescent="0.25">
      <c r="A20" s="29" t="str">
        <f>'2 CONTEXTO E IDENTIFICACIÓN'!A20</f>
        <v>R14</v>
      </c>
      <c r="B20" s="307" t="str">
        <f>+'2 CONTEXTO E IDENTIFICACIÓN'!E20</f>
        <v xml:space="preserve">  </v>
      </c>
      <c r="C20" s="197"/>
      <c r="D20" s="174" t="str">
        <f t="shared" si="0"/>
        <v/>
      </c>
      <c r="E20" s="175" t="str">
        <f t="shared" si="1"/>
        <v/>
      </c>
      <c r="F20" s="30" t="str">
        <f t="shared" si="2"/>
        <v/>
      </c>
      <c r="G20" s="185"/>
      <c r="H20" s="177" t="str">
        <f t="shared" si="6"/>
        <v/>
      </c>
      <c r="I20" s="183" t="str">
        <f t="shared" si="3"/>
        <v/>
      </c>
      <c r="J20" s="185"/>
      <c r="K20" s="177" t="str">
        <f t="shared" si="4"/>
        <v/>
      </c>
      <c r="L20" s="183" t="str">
        <f t="shared" si="5"/>
        <v/>
      </c>
      <c r="M20" s="204" t="str">
        <f t="shared" si="8"/>
        <v/>
      </c>
      <c r="N20" s="205" t="str">
        <f t="shared" si="7"/>
        <v/>
      </c>
    </row>
    <row r="21" spans="1:14" ht="73.5" customHeight="1" x14ac:dyDescent="0.25">
      <c r="A21" s="29" t="str">
        <f>'2 CONTEXTO E IDENTIFICACIÓN'!A21</f>
        <v>R15</v>
      </c>
      <c r="B21" s="307" t="str">
        <f>+'2 CONTEXTO E IDENTIFICACIÓN'!E21</f>
        <v xml:space="preserve">  </v>
      </c>
      <c r="C21" s="197"/>
      <c r="D21" s="174" t="str">
        <f t="shared" si="0"/>
        <v/>
      </c>
      <c r="E21" s="175" t="str">
        <f t="shared" si="1"/>
        <v/>
      </c>
      <c r="F21" s="30" t="str">
        <f t="shared" si="2"/>
        <v/>
      </c>
      <c r="G21" s="185"/>
      <c r="H21" s="177" t="str">
        <f t="shared" si="6"/>
        <v/>
      </c>
      <c r="I21" s="183" t="str">
        <f t="shared" si="3"/>
        <v/>
      </c>
      <c r="J21" s="185"/>
      <c r="K21" s="177" t="str">
        <f t="shared" si="4"/>
        <v/>
      </c>
      <c r="L21" s="183" t="str">
        <f t="shared" si="5"/>
        <v/>
      </c>
      <c r="M21" s="204" t="str">
        <f t="shared" si="8"/>
        <v/>
      </c>
      <c r="N21" s="205" t="str">
        <f t="shared" si="7"/>
        <v/>
      </c>
    </row>
    <row r="22" spans="1:14" ht="73.5" customHeight="1" x14ac:dyDescent="0.25">
      <c r="A22" s="29" t="str">
        <f>'2 CONTEXTO E IDENTIFICACIÓN'!A22</f>
        <v>R16</v>
      </c>
      <c r="B22" s="307" t="str">
        <f>+'2 CONTEXTO E IDENTIFICACIÓN'!E22</f>
        <v xml:space="preserve">  </v>
      </c>
      <c r="C22" s="197"/>
      <c r="D22" s="174" t="str">
        <f t="shared" si="0"/>
        <v/>
      </c>
      <c r="E22" s="175" t="str">
        <f t="shared" si="1"/>
        <v/>
      </c>
      <c r="F22" s="30" t="str">
        <f t="shared" si="2"/>
        <v/>
      </c>
      <c r="G22" s="185"/>
      <c r="H22" s="177" t="str">
        <f t="shared" si="6"/>
        <v/>
      </c>
      <c r="I22" s="183" t="str">
        <f t="shared" si="3"/>
        <v/>
      </c>
      <c r="J22" s="185"/>
      <c r="K22" s="177" t="str">
        <f t="shared" si="4"/>
        <v/>
      </c>
      <c r="L22" s="183" t="str">
        <f t="shared" si="5"/>
        <v/>
      </c>
      <c r="M22" s="204" t="str">
        <f t="shared" si="8"/>
        <v/>
      </c>
      <c r="N22" s="205" t="str">
        <f t="shared" si="7"/>
        <v/>
      </c>
    </row>
    <row r="23" spans="1:14" ht="73.5" customHeight="1" x14ac:dyDescent="0.25">
      <c r="A23" s="29" t="str">
        <f>'2 CONTEXTO E IDENTIFICACIÓN'!A23</f>
        <v>R17</v>
      </c>
      <c r="B23" s="307" t="str">
        <f>+'2 CONTEXTO E IDENTIFICACIÓN'!E23</f>
        <v xml:space="preserve">  </v>
      </c>
      <c r="C23" s="197"/>
      <c r="D23" s="174" t="str">
        <f t="shared" si="0"/>
        <v/>
      </c>
      <c r="E23" s="175" t="str">
        <f t="shared" si="1"/>
        <v/>
      </c>
      <c r="F23" s="30" t="str">
        <f t="shared" si="2"/>
        <v/>
      </c>
      <c r="G23" s="185"/>
      <c r="H23" s="177" t="str">
        <f t="shared" si="6"/>
        <v/>
      </c>
      <c r="I23" s="183" t="str">
        <f t="shared" si="3"/>
        <v/>
      </c>
      <c r="J23" s="185"/>
      <c r="K23" s="177" t="str">
        <f t="shared" si="4"/>
        <v/>
      </c>
      <c r="L23" s="183" t="str">
        <f t="shared" si="5"/>
        <v/>
      </c>
      <c r="M23" s="204" t="str">
        <f t="shared" si="8"/>
        <v/>
      </c>
      <c r="N23" s="205" t="str">
        <f t="shared" si="7"/>
        <v/>
      </c>
    </row>
    <row r="24" spans="1:14" ht="73.5" customHeight="1" x14ac:dyDescent="0.25">
      <c r="A24" s="29" t="str">
        <f>'2 CONTEXTO E IDENTIFICACIÓN'!A24</f>
        <v>R18</v>
      </c>
      <c r="B24" s="307" t="str">
        <f>+'2 CONTEXTO E IDENTIFICACIÓN'!E24</f>
        <v xml:space="preserve">  </v>
      </c>
      <c r="C24" s="197"/>
      <c r="D24" s="174" t="str">
        <f t="shared" si="0"/>
        <v/>
      </c>
      <c r="E24" s="175" t="str">
        <f t="shared" si="1"/>
        <v/>
      </c>
      <c r="F24" s="30" t="str">
        <f t="shared" si="2"/>
        <v/>
      </c>
      <c r="G24" s="185"/>
      <c r="H24" s="177" t="str">
        <f t="shared" si="6"/>
        <v/>
      </c>
      <c r="I24" s="183" t="str">
        <f t="shared" si="3"/>
        <v/>
      </c>
      <c r="J24" s="185"/>
      <c r="K24" s="177" t="str">
        <f t="shared" si="4"/>
        <v/>
      </c>
      <c r="L24" s="183" t="str">
        <f t="shared" si="5"/>
        <v/>
      </c>
      <c r="M24" s="204" t="str">
        <f t="shared" si="8"/>
        <v/>
      </c>
      <c r="N24" s="205" t="str">
        <f t="shared" si="7"/>
        <v/>
      </c>
    </row>
    <row r="25" spans="1:14" ht="73.5" customHeight="1" x14ac:dyDescent="0.25">
      <c r="A25" s="29" t="str">
        <f>'2 CONTEXTO E IDENTIFICACIÓN'!A25</f>
        <v>R19</v>
      </c>
      <c r="B25" s="307" t="str">
        <f>+'2 CONTEXTO E IDENTIFICACIÓN'!E25</f>
        <v xml:space="preserve">  </v>
      </c>
      <c r="C25" s="197"/>
      <c r="D25" s="174" t="str">
        <f t="shared" si="0"/>
        <v/>
      </c>
      <c r="E25" s="175" t="str">
        <f t="shared" si="1"/>
        <v/>
      </c>
      <c r="F25" s="30" t="str">
        <f t="shared" si="2"/>
        <v/>
      </c>
      <c r="G25" s="185"/>
      <c r="H25" s="177" t="str">
        <f t="shared" si="6"/>
        <v/>
      </c>
      <c r="I25" s="183" t="str">
        <f t="shared" si="3"/>
        <v/>
      </c>
      <c r="J25" s="185"/>
      <c r="K25" s="177" t="str">
        <f t="shared" si="4"/>
        <v/>
      </c>
      <c r="L25" s="183" t="str">
        <f t="shared" si="5"/>
        <v/>
      </c>
      <c r="M25" s="204" t="str">
        <f t="shared" si="8"/>
        <v/>
      </c>
      <c r="N25" s="205" t="str">
        <f t="shared" si="7"/>
        <v/>
      </c>
    </row>
    <row r="26" spans="1:14" ht="73.5" customHeight="1" thickBot="1" x14ac:dyDescent="0.3">
      <c r="A26" s="45" t="str">
        <f>'2 CONTEXTO E IDENTIFICACIÓN'!A26</f>
        <v>R20</v>
      </c>
      <c r="B26" s="308" t="str">
        <f>+'2 CONTEXTO E IDENTIFICACIÓN'!E26</f>
        <v xml:space="preserve">  </v>
      </c>
      <c r="C26" s="198"/>
      <c r="D26" s="187" t="str">
        <f t="shared" si="0"/>
        <v/>
      </c>
      <c r="E26" s="176" t="str">
        <f t="shared" si="1"/>
        <v/>
      </c>
      <c r="F26" s="46" t="str">
        <f t="shared" si="2"/>
        <v/>
      </c>
      <c r="G26" s="186"/>
      <c r="H26" s="181" t="str">
        <f t="shared" si="6"/>
        <v/>
      </c>
      <c r="I26" s="184" t="str">
        <f t="shared" si="3"/>
        <v/>
      </c>
      <c r="J26" s="186"/>
      <c r="K26" s="181" t="str">
        <f t="shared" si="4"/>
        <v/>
      </c>
      <c r="L26" s="184" t="str">
        <f t="shared" si="5"/>
        <v/>
      </c>
      <c r="M26" s="206" t="str">
        <f t="shared" si="8"/>
        <v/>
      </c>
      <c r="N26" s="207"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2"/>
  <sheetViews>
    <sheetView showGridLines="0" zoomScale="70" zoomScaleNormal="70" workbookViewId="0">
      <selection sqref="A1:V3"/>
    </sheetView>
  </sheetViews>
  <sheetFormatPr baseColWidth="10" defaultColWidth="14.28515625" defaultRowHeight="12.75" x14ac:dyDescent="0.25"/>
  <cols>
    <col min="1" max="1" width="22.42578125" style="79" customWidth="1"/>
    <col min="2" max="2" width="27" style="84" customWidth="1"/>
    <col min="3" max="3" width="24.7109375" style="79" customWidth="1"/>
    <col min="4" max="4" width="20.5703125" style="84" customWidth="1"/>
    <col min="5" max="5" width="18.7109375" style="84" customWidth="1"/>
    <col min="6" max="6" width="3.85546875" style="84" customWidth="1"/>
    <col min="7" max="7" width="7.42578125" style="84" customWidth="1"/>
    <col min="8" max="8" width="14" style="84" customWidth="1"/>
    <col min="9" max="9" width="16.5703125" style="84" customWidth="1"/>
    <col min="10" max="12" width="12.42578125" style="84" customWidth="1"/>
    <col min="13" max="13" width="15.85546875" style="84" customWidth="1"/>
    <col min="14" max="14" width="3.85546875" style="84" customWidth="1"/>
    <col min="15" max="15" width="4.85546875" style="79" customWidth="1"/>
    <col min="16" max="16" width="6.42578125" style="79" customWidth="1"/>
    <col min="17" max="17" width="11" style="79" bestFit="1" customWidth="1"/>
    <col min="18" max="18" width="14.42578125" style="79" customWidth="1"/>
    <col min="19" max="22" width="12" style="79" customWidth="1"/>
    <col min="23" max="27" width="11.42578125" style="79" customWidth="1"/>
    <col min="28" max="28" width="5.5703125" style="79" bestFit="1" customWidth="1"/>
    <col min="29" max="29" width="26.85546875" style="79" customWidth="1"/>
    <col min="30" max="34" width="22.85546875" style="84" customWidth="1"/>
    <col min="35" max="35" width="23.42578125" style="79" customWidth="1"/>
    <col min="36" max="263" width="11.42578125" style="79" customWidth="1"/>
    <col min="264" max="264" width="12.7109375" style="79" customWidth="1"/>
    <col min="265" max="265" width="47" style="79" customWidth="1"/>
    <col min="266" max="266" width="35" style="79" customWidth="1"/>
    <col min="267" max="16384" width="14.28515625" style="79"/>
  </cols>
  <sheetData>
    <row r="1" spans="1:36" s="69" customFormat="1" ht="24.75" customHeight="1" x14ac:dyDescent="0.2">
      <c r="A1" s="19" t="s">
        <v>152</v>
      </c>
      <c r="B1" s="339" t="str">
        <f>+IF('2 CONTEXTO E IDENTIFICACIÓN'!$B$2="","",'2 CONTEXTO E IDENTIFICACIÓN'!$B$2)</f>
        <v xml:space="preserve">GESTIÓN DOCUMENTAL </v>
      </c>
      <c r="C1" s="339"/>
      <c r="D1" s="339"/>
      <c r="AD1" s="70"/>
      <c r="AE1" s="70"/>
      <c r="AF1" s="70"/>
      <c r="AG1" s="70"/>
      <c r="AH1" s="70"/>
    </row>
    <row r="2" spans="1:36" s="69" customFormat="1" ht="15.75" thickBot="1" x14ac:dyDescent="0.25">
      <c r="A2" s="219"/>
      <c r="B2" s="340"/>
      <c r="C2" s="340"/>
      <c r="D2" s="340"/>
      <c r="AD2" s="70"/>
      <c r="AE2" s="70"/>
      <c r="AF2" s="70"/>
      <c r="AG2" s="70"/>
      <c r="AH2" s="70"/>
    </row>
    <row r="3" spans="1:36" s="69" customFormat="1" ht="15.75" thickBot="1" x14ac:dyDescent="0.25">
      <c r="A3" s="219"/>
      <c r="B3" s="218"/>
      <c r="C3" s="218"/>
      <c r="D3" s="72"/>
      <c r="G3" s="429" t="s">
        <v>20</v>
      </c>
      <c r="H3" s="430"/>
      <c r="I3" s="430"/>
      <c r="J3" s="430"/>
      <c r="K3" s="430"/>
      <c r="L3" s="430"/>
      <c r="M3" s="431"/>
      <c r="O3" s="74"/>
      <c r="P3" s="74"/>
      <c r="Q3" s="75"/>
      <c r="R3" s="422" t="s">
        <v>84</v>
      </c>
      <c r="S3" s="422"/>
      <c r="T3" s="422"/>
      <c r="U3" s="422"/>
      <c r="V3" s="423"/>
      <c r="AD3" s="70"/>
      <c r="AE3" s="70"/>
      <c r="AF3" s="70"/>
      <c r="AG3" s="70"/>
      <c r="AH3" s="70"/>
    </row>
    <row r="4" spans="1:36" x14ac:dyDescent="0.25">
      <c r="A4" s="122"/>
      <c r="B4" s="303"/>
      <c r="C4" s="424" t="s">
        <v>86</v>
      </c>
      <c r="D4" s="424"/>
      <c r="E4" s="424"/>
      <c r="F4" s="76"/>
      <c r="G4" s="77"/>
      <c r="H4" s="78"/>
      <c r="I4" s="422" t="s">
        <v>84</v>
      </c>
      <c r="J4" s="422"/>
      <c r="K4" s="422"/>
      <c r="L4" s="422"/>
      <c r="M4" s="423"/>
      <c r="N4" s="76"/>
      <c r="O4" s="80"/>
      <c r="P4" s="80"/>
      <c r="R4" s="81">
        <v>0.2</v>
      </c>
      <c r="S4" s="81">
        <v>0.4</v>
      </c>
      <c r="T4" s="81">
        <v>0.6</v>
      </c>
      <c r="U4" s="81">
        <v>0.8</v>
      </c>
      <c r="V4" s="82">
        <v>1</v>
      </c>
      <c r="W4" s="83"/>
      <c r="X4" s="83"/>
      <c r="Y4" s="83"/>
      <c r="Z4" s="83"/>
      <c r="AA4" s="83"/>
      <c r="AB4" s="83"/>
      <c r="AC4" s="83"/>
    </row>
    <row r="5" spans="1:36" ht="25.5" x14ac:dyDescent="0.2">
      <c r="A5" s="85" t="s">
        <v>0</v>
      </c>
      <c r="B5" s="85" t="s">
        <v>1</v>
      </c>
      <c r="C5" s="85" t="s">
        <v>2</v>
      </c>
      <c r="D5" s="85" t="s">
        <v>4</v>
      </c>
      <c r="E5" s="85" t="s">
        <v>121</v>
      </c>
      <c r="F5" s="76"/>
      <c r="G5" s="80"/>
      <c r="H5" s="86"/>
      <c r="I5" s="87" t="s">
        <v>62</v>
      </c>
      <c r="J5" s="87" t="s">
        <v>7</v>
      </c>
      <c r="K5" s="87" t="s">
        <v>5</v>
      </c>
      <c r="L5" s="87" t="s">
        <v>6</v>
      </c>
      <c r="M5" s="88" t="s">
        <v>70</v>
      </c>
      <c r="N5" s="76"/>
      <c r="O5" s="80"/>
      <c r="P5" s="80"/>
      <c r="Q5" s="89"/>
      <c r="R5" s="90" t="s">
        <v>62</v>
      </c>
      <c r="S5" s="90" t="s">
        <v>7</v>
      </c>
      <c r="T5" s="90" t="s">
        <v>5</v>
      </c>
      <c r="U5" s="90" t="s">
        <v>6</v>
      </c>
      <c r="V5" s="91" t="s">
        <v>70</v>
      </c>
      <c r="Y5" s="83"/>
      <c r="Z5" s="83"/>
      <c r="AA5" s="92"/>
      <c r="AB5" s="92"/>
      <c r="AC5" s="92"/>
      <c r="AD5" s="92"/>
      <c r="AE5" s="92"/>
      <c r="AF5" s="92"/>
      <c r="AG5" s="92"/>
      <c r="AH5" s="92"/>
      <c r="AI5" s="92"/>
      <c r="AJ5" s="92"/>
    </row>
    <row r="6" spans="1:36" ht="113.25" customHeight="1" x14ac:dyDescent="0.2">
      <c r="A6" s="93" t="str">
        <f>'2 CONTEXTO E IDENTIFICACIÓN'!A7</f>
        <v>R1</v>
      </c>
      <c r="B6" s="94" t="str">
        <f>+'2 CONTEXTO E IDENTIFICACIÓN'!E7</f>
        <v>Posibilidad de pérdida Económica y Reputacional por pérdida de información física en el archivo central de la entidad Debido a la deficiente conservación y preservación de la información.</v>
      </c>
      <c r="C6" s="95" t="str">
        <f>+'3 PROBABIL E IMPACTO INHERENTE'!F7</f>
        <v>Media</v>
      </c>
      <c r="D6" s="95" t="str">
        <f>+'3 PROBABIL E IMPACTO INHERENTE'!N7</f>
        <v>Moderado</v>
      </c>
      <c r="E6" s="330" t="str">
        <f>+IF(C6=$Q$6,IF(D6=$R$5,$R$6,IF(D6=$S$5,$S$6,IF(D6=$T$5,$T$6,IF(D6=$U$5,$U$6,IF(D6=$V$5,$V$6))))),IF(C6=$Q$7,IF(D6=$R$5,$R$7,IF(D6=$S$5,$S$7,IF(D6=$T$5,$T$7,IF(D6=$U$5,$U$7,IF(D6=$V$5,$V$7))))),IF(C6=$Q$8,IF(D6=$R$5,$R$8,IF(D6=$S$5,$S$8,IF(D6=$T$5,$T$8,IF(D6=$U$5,$U$8,IF(D6=$V$5,$V$8))))),IF(C6=$Q$9,IF(D6=$R$5,$R$9,IF(D6=$S$5,$S$9,IF(D6=$T$5,$T$9,IF(D6=$U$5,$U$9,IF(D6=$V$5,$V$9))))),IF(C6=$Q$10,IF(D6=$R$5,$R$10,IF(D6=$S$5,$S$10,IF(D6=$T$5,$T$10,IF(D6=$U$5,$U$10,IF(D6=$V$5,$V$10))))),"")))))</f>
        <v>Moderado</v>
      </c>
      <c r="F6" s="96"/>
      <c r="G6" s="427" t="s">
        <v>51</v>
      </c>
      <c r="H6" s="87" t="s">
        <v>59</v>
      </c>
      <c r="I6" s="97" t="str">
        <f>+IF(AND(C6=$Q$6,D6=$R$5),A6,"")&amp;" "&amp;IF(AND(C7=$Q$6,D7=$R$5),A7,"")&amp;" "&amp;IF(AND(C8=$Q$6,D8=$R$5),A8,"")&amp;" "&amp;IF(AND(C9=$Q$6,D9=$R$5),A9,"")&amp;" "&amp;IF(AND(C10=$Q$6,D10=$R$5),A10,"")&amp;" "&amp;IF(AND(C11=$Q$6,D11=$R$5),A11,"")&amp;" "&amp;IF(AND(C12=$Q$6,D12=$R$5),A12,"")&amp;" "&amp;IF(AND(C13=$Q$6,D13=$R$5),A13,"")&amp;" "&amp;IF(AND(C14=$Q$6,D14=$R$5),A14,"")&amp;" "&amp;IF(AND(C15=$Q$6,D15=$R$5),A15,"")&amp;" "&amp;IF(AND(C16=$Q$6,D16=$R$5),A16,"")&amp;" "&amp;IF(AND(C17=$Q$6,D17=$R$5),A17,"")&amp;" "&amp;IF(AND(C18=$Q$6,D18=$R$5),A18,"")&amp;" "&amp;IF(AND(C19=$Q$6,D19=$R$5),A19,"")&amp;" "&amp;IF(AND(C20=$Q$6,D20=$R$5),A20,"")&amp;" "&amp;IF(AND(C21=$Q$6,D21=$R$5),A21,"")&amp;" "&amp;IF(AND(C22=$Q$6,D22=$R$5),A22,"")&amp;" "&amp;IF(AND(C23=$Q$6,D23=$R$5),A23,"")&amp;" "&amp;IF(AND(C24=$Q$6,D24=$R$5),A24,"")&amp;" "&amp;IF(AND(C25=$Q$6,D25=$R$5),A25,"")</f>
        <v xml:space="preserve">                   </v>
      </c>
      <c r="J6" s="97" t="str">
        <f>+IF(AND(C6=$Q$6,D6=$S$5),A6,"")&amp;" "&amp;IF(AND(C7=$Q$6,D7=$S$5),A7,"")&amp;" "&amp;IF(AND(C8=$Q$6,D8=$S$5),A8,"")&amp;" "&amp;IF(AND(C9=$Q$6,D9=$S$5),A9,"")&amp;" "&amp;IF(AND(C10=$Q$6,D10=$S$5),A10,"")&amp;" "&amp;IF(AND(C11=$Q$6,D11=$S$5),A11,"")&amp;" "&amp;IF(AND(C12=$Q$6,D12=$S$5),A12,"")&amp;" "&amp;IF(AND(C13=$Q$6,D13=$S$5),A13,"")&amp;" "&amp;IF(AND(C14=$Q$6,D14=$S$5),A14,"")&amp;" "&amp;IF(AND(C15=$Q$6,D15=$S$5),A15,"")&amp;" "&amp;IF(AND(C16=$Q$6,D16=$S$5),A16,"")&amp;" "&amp;IF(AND(C17=$Q$6,D17=$S$5),A17,"")&amp;" "&amp;IF(AND(C18=$Q$6,D18=$S$5),A18,"")&amp;" "&amp;IF(AND(C19=$Q$6,D19=$S$5),A19,"")&amp;" "&amp;IF(AND(C20=$Q$6,D20=$S$5),A20,"")&amp;" "&amp;IF(AND(C21=$Q$6,D21=$S$5),A21,"")&amp;" "&amp;IF(AND(C22=$Q$6,D22=$S$5),A22,"")&amp;" "&amp;IF(AND(C23=$Q$6,D23=$S$5),A23,"")&amp;" "&amp;IF(AND(C24=$Q$6,D24=$S$5),A24,"")&amp;" "&amp;IF(AND(C25=$Q$6,D25=$S$5),A25,"")</f>
        <v xml:space="preserve">                   </v>
      </c>
      <c r="K6" s="97" t="str">
        <f>+IF(AND(C6=$Q$6,D6=$T$5),A6,"")&amp;" "&amp;IF(AND(C7=$Q$6,D7=$T$5),A7,"")&amp;" "&amp;IF(AND(C8=$Q$6,D8=$T$5),A8,"")&amp;" "&amp;IF(AND(C9=$Q$6,D9=$T$5),A9,"")&amp;" "&amp;IF(AND(C10=$Q$6,D10=$T$5),A10,"")&amp;" "&amp;IF(AND(C11=$Q$6,D11=$T$5),A11,"")&amp;" "&amp;IF(AND(C12=$Q$6,D12=$T$5),A12,"")&amp;" "&amp;IF(AND(C13=$Q$6,D13=$T$5),A13,"")&amp;" "&amp;IF(AND(C14=$Q$6,D14=$T$5),A14,"")&amp;" "&amp;IF(AND(C15=$Q$6,D15=$T$5),A15,"")&amp;" "&amp;IF(AND(C16=$Q$6,D16=$T$5),A16,"")&amp;" "&amp;IF(AND(C17=$Q$6,D17=$T$5),A17,"")&amp;" "&amp;IF(AND(C18=$Q$6,D18=$T$5),A18,"")&amp;" "&amp;IF(AND(C19=$Q$6,D19=$T$5),A19,"")&amp;" "&amp;IF(AND(C20=$Q$6,D20=$T$5),A20,"")&amp;" "&amp;IF(AND(C21=$Q$6,D21=$T$5),A21,"")&amp;" "&amp;IF(AND(C22=$Q$6,D22=$T$5),A22,"")&amp;" "&amp;IF(AND(C23=$Q$6,D23=$T$5),A23,"")&amp;" "&amp;IF(AND(C24=$Q$6,D24=$T$5),A24,"")&amp;" "&amp;IF(AND(C25=$Q$6,D25=$T$5),A25,"")</f>
        <v xml:space="preserve">                   </v>
      </c>
      <c r="L6" s="97" t="str">
        <f>+IF(AND(C6=$Q$6,D6=$U$5),A6,"")&amp;" "&amp;IF(AND(C7=$Q$6,D7=$U$5),A7,"")&amp;" "&amp;IF(AND(C8=$Q$6,D8=$U$5),A8,"")&amp;" "&amp;IF(AND(C9=$Q$6,D9=$U$5),A9,"")&amp;" "&amp;IF(AND(C10=$Q$6,D10=$U$5),A10,"")&amp;" "&amp;IF(AND(C11=$Q$6,D11=$U$5),A11,"")&amp;" "&amp;IF(AND(C12=$Q$6,D12=$U$5),A12,"")&amp;" "&amp;IF(AND(C13=$Q$6,D13=$U$5),A13,"")&amp;" "&amp;IF(AND(C14=$Q$6,D14=$U$5),A14,"")&amp;" "&amp;IF(AND(C15=$Q$6,D15=$U$5),A15,"")&amp;" "&amp;IF(AND(C16=$Q$6,D16=$U$5),A16,"")&amp;" "&amp;IF(AND(C17=$Q$6,D17=$U$5),A17,"")&amp;" "&amp;IF(AND(C18=$Q$6,D18=$U$5),A18,"")&amp;" "&amp;IF(AND(C19=$Q$6,D19=$U$5),A19,"")&amp;" "&amp;IF(AND(C20=$Q$6,D20=$U$5),A20,"")&amp;" "&amp;IF(AND(C21=$Q$6,D21=$U$5),A21,"")&amp;" "&amp;IF(AND(C22=$Q$6,D22=$U$5),A22,"")&amp;" "&amp;IF(AND(C23=$Q$6,D23=$U$5),A23,"")&amp;" "&amp;IF(AND(C24=$Q$6,D24=$U$5),A24,"")&amp;" "&amp;IF(AND(C25=$Q$6,D25=$U$5),A25,"")</f>
        <v xml:space="preserve">                   </v>
      </c>
      <c r="M6" s="98" t="str">
        <f>+IF(AND(C6=$Q$6,D6=$V$5),A6,"")&amp;" "&amp;IF(AND(C7=$Q$6,D7=$V$5),A7,"")&amp;" "&amp;IF(AND(C8=$Q$6,D8=$V$5),A8,"")&amp;" "&amp;IF(AND(C9=$Q$6,D9=$V$5),A9,"")&amp;" "&amp;IF(AND(C10=$Q$6,D10=$V$5),A10,"")&amp;" "&amp;IF(AND(C11=$Q$6,D11=$V$5),A11,"")&amp;" "&amp;IF(AND(C12=$Q$6,D12=$V$5),A12,"")&amp;" "&amp;IF(AND(C13=$Q$6,D13=$V$5),A13,"")&amp;" "&amp;IF(AND(C14=$Q$6,D14=$V$5),A14,"")&amp;" "&amp;IF(AND(C15=$Q$6,D15=$V$5),A15,"")&amp;" "&amp;IF(AND(C16=$Q$6,D16=$V$5),A16,"")&amp;" "&amp;IF(AND(C17=$Q$6,D17=$V$5),A17,"")&amp;" "&amp;IF(AND(C18=$Q$6,D18=$V$5),A18,"")&amp;" "&amp;IF(AND(C19=$Q$6,D19=$V$5),A19,"")&amp;" "&amp;IF(AND(C20=$Q$6,D20=$V$5),A20,"")&amp;" "&amp;IF(AND(C21=$Q$6,D21=$V$5),A21,"")&amp;" "&amp;IF(AND(C22=$Q$6,D22=$V$5),A22,"")&amp;" "&amp;IF(AND(C23=$Q$6,D23=$V$5),A23,"")&amp;" "&amp;IF(AND(C24=$Q$6,D24=$V$5),A24,"")&amp;" "&amp;IF(AND(C25=$Q$6,D25=$V$5),A25,"")</f>
        <v xml:space="preserve">                   </v>
      </c>
      <c r="N6" s="96"/>
      <c r="O6" s="425" t="s">
        <v>51</v>
      </c>
      <c r="P6" s="99">
        <v>1</v>
      </c>
      <c r="Q6" s="90" t="s">
        <v>59</v>
      </c>
      <c r="R6" s="97" t="s">
        <v>82</v>
      </c>
      <c r="S6" s="97" t="s">
        <v>82</v>
      </c>
      <c r="T6" s="97" t="s">
        <v>82</v>
      </c>
      <c r="U6" s="97" t="s">
        <v>82</v>
      </c>
      <c r="V6" s="98" t="s">
        <v>81</v>
      </c>
      <c r="Y6" s="83"/>
      <c r="Z6" s="83"/>
      <c r="AA6" s="92"/>
      <c r="AB6" s="92"/>
      <c r="AC6" s="92"/>
      <c r="AD6" s="100"/>
      <c r="AE6" s="100"/>
      <c r="AF6" s="100"/>
      <c r="AG6" s="100"/>
      <c r="AH6" s="100"/>
      <c r="AI6" s="92"/>
      <c r="AJ6" s="92"/>
    </row>
    <row r="7" spans="1:36" ht="60" customHeight="1" x14ac:dyDescent="0.2">
      <c r="A7" s="93" t="str">
        <f>'2 CONTEXTO E IDENTIFICACIÓN'!A8</f>
        <v>R2</v>
      </c>
      <c r="B7" s="94" t="str">
        <f>+'2 CONTEXTO E IDENTIFICACIÓN'!E8</f>
        <v xml:space="preserve">  </v>
      </c>
      <c r="C7" s="95" t="str">
        <f>+'3 PROBABIL E IMPACTO INHERENTE'!F8</f>
        <v/>
      </c>
      <c r="D7" s="95" t="str">
        <f>+'3 PROBABIL E IMPACTO INHERENTE'!N8</f>
        <v/>
      </c>
      <c r="E7" s="330" t="str">
        <f>+IF(C7=$Q$6,IF(D7=$R$5,$R$6,IF(D7=$S$5,$S$6,IF(D7=$T$5,$T$6,IF(D7=$U$5,$U$6,IF(D7=$V$5,$V$6))))),IF(C7=$Q$7,IF(D7=$R$5,$R$7,IF(D7=$S$5,$S$7,IF(D7=$T$5,$T$7,IF(D7=$U$5,$U$7,IF(D7=$V$5,$V$7))))),IF(C7=$Q$8,IF(D7=$R$5,$R$8,IF(D7=$S$5,$S$8,IF(D7=$T$5,$T$8,IF(D7=$U$5,$U$8,IF(D7=$V$5,$V$8))))),IF(C7=$Q$9,IF(D7=$R$5,$R$9,IF(D7=$S$5,$S$9,IF(D7=$T$5,$T$9,IF(D7=$U$5,$U$9,IF(D7=$V$5,$V$9))))),IF(C7=$Q$10,IF(D7=$R$5,$R$10,IF(D7=$S$5,$S$10,IF(D7=$T$5,$T$10,IF(D7=$U$5,$U$10,IF(D7=$V$5,$V$10))))),"")))))</f>
        <v/>
      </c>
      <c r="F7" s="96"/>
      <c r="G7" s="427"/>
      <c r="H7" s="87" t="s">
        <v>58</v>
      </c>
      <c r="I7" s="101" t="str">
        <f>+IF(AND(C6=$Q$7,D6=$R$5),A6,"")&amp;" "&amp;IF(AND(C7=$Q$7,D7=$R$5),A7,"")&amp;" "&amp;IF(AND(C8=$Q$7,D8=$R$5),A8,"")&amp;" "&amp;IF(AND(C9=$Q$7,D9=$R$5),A9,"")&amp;" "&amp;IF(AND(C10=$Q$7,D10=$R$5),A10,"")&amp;" "&amp;IF(AND(C11=$Q$7,D11=$R$5),A11,"")&amp;" "&amp;IF(AND(C12=$Q$7,D12=$R$5),A12,"")&amp;" "&amp;IF(AND(C13=$Q$7,D13=$R$5),A13,"")&amp;" "&amp;IF(AND(C14=$Q$7,D14=$R$5),A14,"")&amp;" "&amp;IF(AND(C15=$Q$7,D15=$R$5),A15,"")&amp;" "&amp;IF(AND(C16=$Q$7,D16=$R$5),A16,"")&amp;" "&amp;IF(AND(C17=$Q$7,D17=$R$5),A17,"")&amp;" "&amp;IF(AND(C18=$Q$7,D18=$R$5),A18,"")&amp;" "&amp;IF(AND(C19=$Q$7,D19=$R$5),A19,"")&amp;" "&amp;IF(AND(C20=$Q$7,D20=$R$5),A20,"")&amp;" "&amp;IF(AND(C21=$Q$7,D21=$R$5),A21,"")&amp;" "&amp;IF(AND(C22=$Q$7,D22=$R$5),A22,"")&amp;" "&amp;IF(AND(C23=$Q$7,D23=$R$5),A23,"")&amp;" "&amp;IF(AND(C24=$Q$7,D24=$R$5),A24,"")&amp;" "&amp;IF(AND(C25=$Q$7,D25=$R$5),A25,"")</f>
        <v xml:space="preserve">                   </v>
      </c>
      <c r="J7" s="101" t="str">
        <f>+IF(AND(C6=$Q$7,D6=$S$5),A6,"")&amp;" "&amp;IF(AND(C7=$Q$7,D7=$S$5),A7,"")&amp;" "&amp;IF(AND(C8=$Q$7,D8=$S$5),A8,"")&amp;" "&amp;IF(AND(C9=$Q$7,D9=$S$5),A9,"")&amp;" "&amp;IF(AND(C10=$Q$7,D10=$S$5),A10,"")&amp;" "&amp;IF(AND(C11=$Q$7,D11=$S$5),A11,"")&amp;" "&amp;IF(AND(C12=$Q$7,D12=$S$5),A12,"")&amp;" "&amp;IF(AND(C13=$Q$7,D13=$S$5),A13,"")&amp;" "&amp;IF(AND(C14=$Q$7,D14=$S$5),A14,"")&amp;" "&amp;IF(AND(C15=$Q$7,D15=$S$5),A15,"")&amp;" "&amp;IF(AND(C16=$Q$7,D16=$S$5),A16,"")&amp;" "&amp;IF(AND(C17=$Q$7,D17=$S$5),A17,"")&amp;" "&amp;IF(AND(C18=$Q$7,D18=$S$5),A18,"")&amp;" "&amp;IF(AND(C19=$Q$7,D19=$S$5),A19,"")&amp;" "&amp;IF(AND(C20=$Q$7,D20=$S$5),A20,"")&amp;" "&amp;IF(AND(C21=$Q$7,D21=$S$5),A21,"")&amp;" "&amp;IF(AND(C22=$Q$7,D22=$S$5),A22,"")&amp;" "&amp;IF(AND(C23=$Q$7,D23=$S$5),A23,"")&amp;" "&amp;IF(AND(C24=$Q$7,D24=$S$5),A24,"")&amp;" "&amp;IF(AND(C25=$Q$7,D25=$S$5),A25,"")</f>
        <v xml:space="preserve">                   </v>
      </c>
      <c r="K7" s="97" t="str">
        <f>+IF(AND(C6=$Q$7,D6=$T$5),A6,"")&amp;" "&amp;IF(AND(C7=$Q$7,D7=$T$5),A7,"")&amp;" "&amp;IF(AND(C8=$Q$7,D8=$T$5),A8,"")&amp;" "&amp;IF(AND(C9=$Q$7,D9=$T$5),A9,"")&amp;" "&amp;IF(AND(C10=$Q$7,D10=$T$5),A10,"")&amp;" "&amp;IF(AND(C11=$Q$7,D11=$T$5),A11,"")&amp;" "&amp;IF(AND(C12=$Q$7,D12=$T$5),A12,"")&amp;" "&amp;IF(AND(C13=$Q$7,D13=$T$5),A13,"")&amp;" "&amp;IF(AND(C14=$Q$7,D14=$T$5),A14,"")&amp;" "&amp;IF(AND(C15=$Q$7,D15=$T$5),A15,"")&amp;" "&amp;IF(AND(C16=$Q$7,D16=$T$5),A16,"")&amp;" "&amp;IF(AND(C17=$Q$7,D17=$T$5),A17,"")&amp;" "&amp;IF(AND(C18=$Q$7,D18=$T$5),A18,"")&amp;" "&amp;IF(AND(C19=$Q$7,D19=$T$5),A19,"")&amp;" "&amp;IF(AND(C20=$Q$7,D20=$T$5),A20,"")&amp;" "&amp;IF(AND(C21=$Q$7,D21=$T$5),A21,"")&amp;" "&amp;IF(AND(C22=$Q$7,D22=$T$5),A22,"")&amp;" "&amp;IF(AND(C23=$Q$7,D23=$T$5),A23,"")&amp;" "&amp;IF(AND(C24=$Q$7,D24=$T$5),A24,"")&amp;" "&amp;IF(AND(C25=$Q$7,D25=$T$5),A25,"")</f>
        <v xml:space="preserve">                   </v>
      </c>
      <c r="L7" s="97" t="str">
        <f>+IF(AND(C6=$Q$7,D6=$U$5),A6,"")&amp;" "&amp;IF(AND(C7=$Q$7,D7=$U$5),A7,"")&amp;" "&amp;IF(AND(C8=$Q$7,D8=$U$5),A8,"")&amp;" "&amp;IF(AND(C9=$Q$7,D9=$U$5),A9,"")&amp;" "&amp;IF(AND(C10=$Q$7,D10=$U$5),A10,"")&amp;" "&amp;IF(AND(C11=$Q$7,D11=$U$5),A11,"")&amp;" "&amp;IF(AND(C12=$Q$7,D12=$U$5),A12,"")&amp;" "&amp;IF(AND(C13=$Q$7,D13=$U$5),A13,"")&amp;" "&amp;IF(AND(C14=$Q$7,D14=$U$5),A14,"")&amp;" "&amp;IF(AND(C15=$Q$7,D15=$U$5),A15,"")&amp;" "&amp;IF(AND(C16=$Q$7,D16=$U$5),A16,"")&amp;" "&amp;IF(AND(C17=$Q$7,D17=$U$5),A17,"")&amp;" "&amp;IF(AND(C18=$Q$7,D18=$U$5),A18,"")&amp;" "&amp;IF(AND(C19=$Q$7,D19=$U$5),A19,"")&amp;" "&amp;IF(AND(C20=$Q$7,D20=$U$5),A20,"")&amp;" "&amp;IF(AND(C21=$Q$7,D21=$U$5),A21,"")&amp;" "&amp;IF(AND(C22=$Q$7,D22=$U$5),A22,"")&amp;" "&amp;IF(AND(C23=$Q$7,D23=$U$5),A23,"")&amp;" "&amp;IF(AND(C24=$Q$7,D24=$U$5),A24,"")&amp;" "&amp;IF(AND(C25=$Q$7,D25=$U$5),A25,"")</f>
        <v xml:space="preserve">                   </v>
      </c>
      <c r="M7" s="98" t="str">
        <f>+IF(AND(C6=$Q$7,D6=$V$5),A6,"")&amp;" "&amp;IF(AND(C7=$Q$7,D7=$V$5),A7,"")&amp;" "&amp;IF(AND(C8=$Q$7,D8=$V$5),A8,"")&amp;" "&amp;IF(AND(C9=$Q$7,D9=$V$5),A9,"")&amp;" "&amp;IF(AND(C10=$Q$7,D10=$V$5),A10,"")&amp;" "&amp;IF(AND(C11=$Q$7,D11=$V$5),A11,"")&amp;" "&amp;IF(AND(C12=$Q$7,D12=$V$5),A12,"")&amp;" "&amp;IF(AND(C13=$Q$7,D13=$V$5),A13,"")&amp;" "&amp;IF(AND(C14=$Q$7,D14=$V$5),A14,"")&amp;" "&amp;IF(AND(C15=$Q$7,D15=$V$5),A15,"")&amp;" "&amp;IF(AND(C16=$Q$7,D16=$V$5),A16,"")&amp;" "&amp;IF(AND(C17=$Q$7,D17=$V$5),A17,"")&amp;" "&amp;IF(AND(C18=$Q$7,D18=$V$5),A18,"")&amp;" "&amp;IF(AND(C19=$Q$7,D19=$V$5),A19,"")&amp;" "&amp;IF(AND(C20=$Q$7,D20=$V$5),A20,"")&amp;" "&amp;IF(AND(C21=$Q$7,D21=$V$5),A21,"")&amp;" "&amp;IF(AND(C22=$Q$7,D22=$V$5),A22,"")&amp;" "&amp;IF(AND(C23=$Q$7,D23=$V$5),A23,"")&amp;" "&amp;IF(AND(C24=$Q$7,D24=$V$5),A24,"")&amp;" "&amp;IF(AND(C25=$Q$7,D25=$V$5),A25,"")</f>
        <v xml:space="preserve">                   </v>
      </c>
      <c r="N7" s="96"/>
      <c r="O7" s="425"/>
      <c r="P7" s="99">
        <v>0.8</v>
      </c>
      <c r="Q7" s="90" t="s">
        <v>58</v>
      </c>
      <c r="R7" s="101" t="s">
        <v>5</v>
      </c>
      <c r="S7" s="101" t="s">
        <v>5</v>
      </c>
      <c r="T7" s="97" t="s">
        <v>82</v>
      </c>
      <c r="U7" s="97" t="s">
        <v>82</v>
      </c>
      <c r="V7" s="98" t="s">
        <v>81</v>
      </c>
      <c r="Y7" s="83"/>
      <c r="Z7" s="83"/>
      <c r="AA7" s="92"/>
      <c r="AB7" s="102"/>
      <c r="AC7" s="103"/>
      <c r="AD7" s="100"/>
      <c r="AE7" s="100"/>
      <c r="AF7" s="100"/>
      <c r="AG7" s="100"/>
      <c r="AH7" s="100"/>
      <c r="AI7" s="92"/>
      <c r="AJ7" s="92"/>
    </row>
    <row r="8" spans="1:36" ht="60" customHeight="1" x14ac:dyDescent="0.2">
      <c r="A8" s="93" t="str">
        <f>'2 CONTEXTO E IDENTIFICACIÓN'!A9</f>
        <v>R3</v>
      </c>
      <c r="B8" s="94" t="str">
        <f>+'2 CONTEXTO E IDENTIFICACIÓN'!E9</f>
        <v xml:space="preserve">  </v>
      </c>
      <c r="C8" s="95" t="str">
        <f>+'3 PROBABIL E IMPACTO INHERENTE'!F9</f>
        <v/>
      </c>
      <c r="D8" s="95" t="str">
        <f>+'3 PROBABIL E IMPACTO INHERENTE'!N9</f>
        <v/>
      </c>
      <c r="E8" s="330" t="str">
        <f>+IF(C8=$Q$6,IF(D8=$R$5,$R$6,IF(D8=$S$5,$S$6,IF(D8=$T$5,$T$6,IF(D8=$U$5,$U$6,IF(D8=$V$5,$V$6))))),IF(C8=$Q$7,IF(D8=$R$5,$R$7,IF(D8=$S$5,$S$7,IF(D8=$T$5,$T$7,IF(D8=$U$5,$U$7,IF(D8=$V$5,$V$7))))),IF(C8=$Q$8,IF(D8=$R$5,$R$8,IF(D8=$S$5,$S$8,IF(D8=$T$5,$T$8,IF(D8=$U$5,$U$8,IF(D8=$V$5,$V$8))))),IF(C8=$Q$9,IF(D8=$R$5,$R$9,IF(D8=$S$5,$S$9,IF(D8=$T$5,$T$9,IF(D8=$U$5,$U$9,IF(D8=$V$5,$V$9))))),IF(C8=$Q$10,IF(D8=$R$5,$R$10,IF(D8=$S$5,$S$10,IF(D8=$T$5,$T$10,IF(D8=$U$5,$U$10,IF(D8=$V$5,$V$10))))),"")))))</f>
        <v/>
      </c>
      <c r="F8" s="96"/>
      <c r="G8" s="427"/>
      <c r="H8" s="87" t="s">
        <v>56</v>
      </c>
      <c r="I8" s="101" t="str">
        <f>+IF(AND(C6=$Q$8,D6=$R$5),A6,"")&amp;" "&amp;IF(AND(C7=$Q$8,D7=$R$5),A7,"")&amp;" "&amp;IF(AND(C8=$Q$8,D8=$R$5),A8,"")&amp;" "&amp;IF(AND(C9=$Q$8,D9=$R$5),A9,"")&amp;" "&amp;IF(AND(C10=$Q$8,D10=$R$5),A10,"")&amp;" "&amp;IF(AND(C11=$Q$8,D11=$R$5),A11,"")&amp;" "&amp;IF(AND(C12=$Q$8,D12=$R$5),A12,"")&amp;" "&amp;IF(AND(C13=$Q$8,D13=$R$5),A13,"")&amp;" "&amp;IF(AND(C14=$Q$8,D14=$R$5),A14,"")&amp;" "&amp;IF(AND(C15=$Q$8,D15=$R$5),A15,"")&amp;" "&amp;IF(AND(C16=$Q$8,D16=$R$5),A16,"")&amp;" "&amp;IF(AND(C17=$Q$8,D17=$R$5),A17,"")&amp;" "&amp;IF(AND(C18=$Q$8,D18=$R$5),A18,"")&amp;" "&amp;IF(AND(C19=$Q$8,D19=$R$5),A19,"")&amp;" "&amp;IF(AND(C20=$Q$8,D20=$R$5),A20,"")&amp;" "&amp;IF(AND(C21=$Q$8,D21=$R$5),A21,"")&amp;" "&amp;IF(AND(C22=$Q$8,D22=$R$5),A22,"")&amp;" "&amp;IF(AND(C23=$Q$8,D23=$R$5),A23,"")&amp;" "&amp;IF(AND(C24=$Q$8,D24=$R$5),A24,"")&amp;" "&amp;IF(AND(C25=$Q$8,D25=$R$5),A25,"")</f>
        <v xml:space="preserve">                   </v>
      </c>
      <c r="J8" s="101" t="str">
        <f>+IF(AND(C6=$Q$8,D6=$S$5),A6,"")&amp;" "&amp;IF(AND(C7=$Q$8,D7=$S$5),A7,"")&amp;" "&amp;IF(AND(C8=$Q$8,D8=$S$5),A8,"")&amp;" "&amp;IF(AND(C9=$Q$8,D9=$S$5),A9,"")&amp;" "&amp;IF(AND(C10=$Q$8,D10=$S$5),A10,"")&amp;" "&amp;IF(AND(C11=$Q$8,D11=$S$5),A11,"")&amp;" "&amp;IF(AND(C12=$Q$8,D12=$S$5),A12,"")&amp;" "&amp;IF(AND(C13=$Q$8,D13=$S$5),A13,"")&amp;" "&amp;IF(AND(C14=$Q$8,D14=$S$5),A14,"")&amp;" "&amp;IF(AND(C15=$Q$8,D15=$S$5),A15,"")&amp;" "&amp;IF(AND(C16=$Q$8,D16=$S$5),A16,"")&amp;" "&amp;IF(AND(C17=$Q$8,D17=$S$5),A17,"")&amp;" "&amp;IF(AND(C18=$Q$8,D18=$S$5),A18,"")&amp;" "&amp;IF(AND(C19=$Q$8,D19=$S$5),A19,"")&amp;" "&amp;IF(AND(C20=$Q$8,D20=$S$5),A20,"")&amp;" "&amp;IF(AND(C21=$Q$8,D21=$S$5),A21,"")&amp;" "&amp;IF(AND(C22=$Q$8,D22=$S$5),A22,"")&amp;" "&amp;IF(AND(C23=$Q$8,D23=$S$5),A23,"")&amp;" "&amp;IF(AND(C24=$Q$8,D24=$S$5),A24,"")&amp;" "&amp;IF(AND(C25=$Q$8,D25=$S$5),A25,"")</f>
        <v xml:space="preserve">                   </v>
      </c>
      <c r="K8" s="101" t="str">
        <f>+IF(AND(C6=$Q$8,D6=$T$5),A6,"")&amp;" "&amp;IF(AND(C7=$Q$8,D7=$T$5),A7,"")&amp;" "&amp;IF(AND(C8=$Q$8,D8=$T$5),A8,"")&amp;" "&amp;IF(AND(C9=$Q$8,D9=$T$5),A9,"")&amp;" "&amp;IF(AND(C10=$Q$8,D10=$T$5),A10,"")&amp;" "&amp;IF(AND(C11=$Q$8,D11=$T$5),A11,"")&amp;" "&amp;IF(AND(C12=$Q$8,D12=$T$5),A12,"")&amp;" "&amp;IF(AND(C13=$Q$8,D13=$T$5),A13,"")&amp;" "&amp;IF(AND(C14=$Q$8,D14=$T$5),A14,"")&amp;" "&amp;IF(AND(C15=$Q$8,D15=$T$5),A15,"")&amp;" "&amp;IF(AND(C16=$Q$8,D16=$T$5),A16,"")&amp;" "&amp;IF(AND(C17=$Q$8,D17=$T$5),A17,"")&amp;" "&amp;IF(AND(C18=$Q$8,D18=$T$5),A18,"")&amp;" "&amp;IF(AND(C19=$Q$8,D19=$T$5),A19,"")&amp;" "&amp;IF(AND(C20=$Q$8,D20=$T$5),A20,"")&amp;" "&amp;IF(AND(C21=$Q$8,D21=$T$5),A21,"")&amp;" "&amp;IF(AND(C22=$Q$8,D22=$T$5),A22,"")&amp;" "&amp;IF(AND(C23=$Q$8,D23=$T$5),A23,"")&amp;" "&amp;IF(AND(C24=$Q$8,D24=$T$5),A24,"")&amp;" "&amp;IF(AND(C25=$Q$8,D25=$T$5),A25,"")</f>
        <v xml:space="preserve">R1                   </v>
      </c>
      <c r="L8" s="97" t="str">
        <f>+IF(AND(C6=$Q$8,D6=$U$5),A6,"")&amp;" "&amp;IF(AND(C7=$Q$8,D7=$U$5),A7,"")&amp;" "&amp;IF(AND(C8=$Q$8,D8=$U$5),A8,"")&amp;" "&amp;IF(AND(C9=$Q$8,D9=$U$5),A9,"")&amp;" "&amp;IF(AND(C10=$Q$8,D10=$U$5),A10,"")&amp;" "&amp;IF(AND(C11=$Q$8,D11=$U$5),A11,"")&amp;" "&amp;IF(AND(C12=$Q$8,D12=$U$5),A12,"")&amp;" "&amp;IF(AND(C13=$Q$8,D13=$U$5),A13,"")&amp;" "&amp;IF(AND(C14=$Q$8,D14=$U$5),A14,"")&amp;" "&amp;IF(AND(C15=$Q$8,D15=$U$5),A15,"")&amp;" "&amp;IF(AND(C16=$Q$8,D16=$U$5),A16,"")&amp;" "&amp;IF(AND(C17=$Q$8,D17=$U$5),A17,"")&amp;" "&amp;IF(AND(C18=$Q$8,D18=$U$5),A18,"")&amp;" "&amp;IF(AND(C19=$Q$8,D19=$U$5),A19,"")&amp;" "&amp;IF(AND(C20=$Q$8,D20=$U$5),A20,"")&amp;" "&amp;IF(AND(C21=$Q$8,D21=$U$5),A21,"")&amp;" "&amp;IF(AND(C22=$Q$8,D22=$U$5),A22,"")&amp;" "&amp;IF(AND(C23=$Q$8,D23=$U$5),A23,"")&amp;" "&amp;IF(AND(C24=$Q$8,D24=$U$5),A24,"")&amp;" "&amp;IF(AND(C25=$Q$8,D25=$U$5),A25,"")</f>
        <v xml:space="preserve">                   </v>
      </c>
      <c r="M8" s="98" t="str">
        <f>+IF(AND(C6=$Q$8,D6=$V$5),A6,"")&amp;" "&amp;IF(AND(C7=$Q$8,D7=$V$5),A7,"")&amp;" "&amp;IF(AND(C8=$Q$8,D8=$V$5),A8,"")&amp;" "&amp;IF(AND(C9=$Q$8,D9=$V$5),A9,"")&amp;" "&amp;IF(AND(C10=$Q$8,D10=$V$5),A10,"")&amp;" "&amp;IF(AND(C11=$Q$8,D11=$V$5),A11,"")&amp;" "&amp;IF(AND(C12=$Q$8,D12=$V$5),A12,"")&amp;" "&amp;IF(AND(C13=$Q$8,D13=$V$5),A13,"")&amp;" "&amp;IF(AND(C14=$Q$8,D14=$V$5),A14,"")&amp;" "&amp;IF(AND(C15=$Q$8,D15=$V$5),A15,"")&amp;" "&amp;IF(AND(C16=$Q$8,D16=$V$5),A16,"")&amp;" "&amp;IF(AND(C17=$Q$8,D17=$V$5),A17,"")&amp;" "&amp;IF(AND(C18=$Q$8,D18=$V$5),A18,"")&amp;" "&amp;IF(AND(C19=$Q$8,D19=$V$5),A19,"")&amp;" "&amp;IF(AND(C20=$Q$8,D20=$V$5),A20,"")&amp;" "&amp;IF(AND(C21=$Q$8,D21=$V$5),A21,"")&amp;" "&amp;IF(AND(C22=$Q$8,D22=$V$5),A22,"")&amp;" "&amp;IF(AND(C23=$Q$8,D23=$V$5),A23,"")&amp;" "&amp;IF(AND(C24=$Q$8,D24=$V$5),A24,"")&amp;" "&amp;IF(AND(C25=$Q$8,D25=$V$5),A25,"")</f>
        <v xml:space="preserve">                   </v>
      </c>
      <c r="N8" s="96"/>
      <c r="O8" s="425"/>
      <c r="P8" s="99">
        <v>0.6</v>
      </c>
      <c r="Q8" s="90" t="s">
        <v>56</v>
      </c>
      <c r="R8" s="101" t="s">
        <v>5</v>
      </c>
      <c r="S8" s="101" t="s">
        <v>5</v>
      </c>
      <c r="T8" s="101" t="s">
        <v>5</v>
      </c>
      <c r="U8" s="97" t="s">
        <v>82</v>
      </c>
      <c r="V8" s="98" t="s">
        <v>81</v>
      </c>
      <c r="Y8" s="83"/>
      <c r="Z8" s="83"/>
      <c r="AA8" s="92"/>
      <c r="AB8" s="102"/>
      <c r="AC8" s="103"/>
      <c r="AD8" s="100"/>
      <c r="AE8" s="100"/>
      <c r="AF8" s="100"/>
      <c r="AG8" s="100"/>
      <c r="AH8" s="104"/>
      <c r="AI8" s="92"/>
      <c r="AJ8" s="92"/>
    </row>
    <row r="9" spans="1:36" ht="60" customHeight="1" x14ac:dyDescent="0.2">
      <c r="A9" s="93" t="str">
        <f>'2 CONTEXTO E IDENTIFICACIÓN'!A10</f>
        <v>R4</v>
      </c>
      <c r="B9" s="94" t="str">
        <f>+'2 CONTEXTO E IDENTIFICACIÓN'!E10</f>
        <v xml:space="preserve">  </v>
      </c>
      <c r="C9" s="95" t="str">
        <f>+'3 PROBABIL E IMPACTO INHERENTE'!F10</f>
        <v/>
      </c>
      <c r="D9" s="95" t="str">
        <f>+'3 PROBABIL E IMPACTO INHERENTE'!N10</f>
        <v/>
      </c>
      <c r="E9" s="330" t="str">
        <f t="shared" ref="E9:E25" si="0">+IF(C9=$Q$6,IF(D9=$R$5,$R$6,IF(D9=$S$5,$S$6,IF(D9=$T$5,$T$6,IF(D9=$U$5,$U$6,IF(D9=$V$5,$V$6))))),IF(C9=$Q$7,IF(D9=$R$5,$R$7,IF(D9=$S$5,$S$7,IF(D9=$T$5,$T$7,IF(D9=$U$5,$U$7,IF(D9=$V$5,$V$7))))),IF(C9=$Q$8,IF(D9=$R$5,$R$8,IF(D9=$S$5,$S$8,IF(D9=$T$5,$T$8,IF(D9=$U$5,$U$8,IF(D9=$V$5,$V$8))))),IF(C9=$Q$9,IF(D9=$R$5,$R$9,IF(D9=$S$5,$S$9,IF(D9=$T$5,$T$9,IF(D9=$U$5,$U$9,IF(D9=$V$5,$V$9))))),IF(C9=$Q$10,IF(D9=$R$5,$R$10,IF(D9=$S$5,$S$10,IF(D9=$T$5,$T$10,IF(D9=$U$5,$U$10,IF(D9=$V$5,$V$10))))),"")))))</f>
        <v/>
      </c>
      <c r="F9" s="96"/>
      <c r="G9" s="427"/>
      <c r="H9" s="87" t="s">
        <v>54</v>
      </c>
      <c r="I9" s="105" t="str">
        <f>+IF(AND(C6=$Q$9,D6=$R$5),A6,"")&amp;" "&amp;IF(AND(C7=$Q$9,D7=$R$5),A7,"")&amp;" "&amp;IF(AND(C8=$Q$9,D8=$R$5),A8,"")&amp;" "&amp;IF(AND(C9=$Q$9,D9=$R$5),A9,"")&amp;" "&amp;IF(AND(C10=$Q$9,D10=$R$5),A10,"")&amp;" "&amp;IF(AND(C11=$Q$9,D11=$R$5),A11,"")&amp;" "&amp;IF(AND(C12=$Q$9,D12=$R$5),A12,"")&amp;" "&amp;IF(AND(C13=$Q$9,D13=$R$5),A13,"")&amp;" "&amp;IF(AND(C14=$Q$9,D14=$R$5),A14,"")&amp;" "&amp;IF(AND(C15=$Q$9,D15=$R$5),A15,"")&amp;" "&amp;IF(AND(C16=$Q$9,D16=$R$5),A16,"")&amp;" "&amp;IF(AND(C17=$Q$9,D17=$R$5),A17,"")&amp;" "&amp;IF(AND(C18=$Q$9,D18=$R$5),A18,"")&amp;" "&amp;IF(AND(C19=$Q$9,D19=$R$5),A19,"")&amp;" "&amp;IF(AND(C20=$Q$9,D20=$R$5),A20,"")&amp;" "&amp;IF(AND(C21=$Q$9,D21=$R$5),A21,"")&amp;" "&amp;IF(AND(C22=$Q$9,D22=$R$5),A22,"")&amp;" "&amp;IF(AND(C23=$Q$9,D23=$R$5),A23,"")&amp;" "&amp;IF(AND(C24=$Q$9,D24=$R$5),A24,"")&amp;" "&amp;IF(AND(C25=$Q$9,D25=$R$5),A25,"")</f>
        <v xml:space="preserve">                   </v>
      </c>
      <c r="J9" s="101" t="str">
        <f>+IF(AND(C6=$Q$9,D6=$S$5),A6,"")&amp;" "&amp;IF(AND(C7=$Q$9,D7=$S$5),A7,"")&amp;" "&amp;IF(AND(C8=$Q$9,D8=$S$5),A8,"")&amp;" "&amp;IF(AND(C9=$Q$9,D9=$S$5),A9,"")&amp;" "&amp;IF(AND(C10=$Q$9,D10=$S$5),A10,"")&amp;" "&amp;IF(AND(C11=$Q$9,D11=$S$5),A11,"")&amp;" "&amp;IF(AND(C12=$Q$9,D12=$S$5),A12,"")&amp;" "&amp;IF(AND(C13=$Q$9,D13=$S$5),A13,"")&amp;" "&amp;IF(AND(C14=$Q$9,D14=$S$5),A14,"")&amp;" "&amp;IF(AND(C15=$Q$9,D15=$S$5),A15,"")&amp;" "&amp;IF(AND(C16=$Q$9,D16=$S$5),A16,"")&amp;" "&amp;IF(AND(C17=$Q$9,D17=$S$5),A17,"")&amp;" "&amp;IF(AND(C18=$Q$9,D18=$S$5),A18,"")&amp;" "&amp;IF(AND(C19=$Q$9,D19=$S$5),A19,"")&amp;" "&amp;IF(AND(C20=$Q$9,D20=$S$5),A20,"")&amp;" "&amp;IF(AND(C21=$Q$9,D21=$S$5),A21,"")&amp;" "&amp;IF(AND(C22=$Q$9,D22=$S$5),A22,"")&amp;" "&amp;IF(AND(C23=$Q$9,D23=$S$5),A23,"")&amp;" "&amp;IF(AND(C24=$Q$9,D24=$S$5),A24,"")&amp;" "&amp;IF(AND(C25=$Q$9,D25=$S$5),A25,"")</f>
        <v xml:space="preserve">                   </v>
      </c>
      <c r="K9" s="101" t="str">
        <f>+IF(AND(C6=$Q$9,D6=$T$5),A6,"")&amp;" "&amp;IF(AND(C7=$Q$9,D7=$T$5),A7,"")&amp;" "&amp;IF(AND(C8=$Q$9,D8=$T$5),A8,"")&amp;" "&amp;IF(AND(C9=$Q$9,D9=$T$5),A9,"")&amp;" "&amp;IF(AND(C10=$Q$9,D10=$T$5),A10,"")&amp;" "&amp;IF(AND(C11=$Q$9,D11=$T$5),A11,"")&amp;" "&amp;IF(AND(C12=$Q$9,D12=$T$5),A12,"")&amp;" "&amp;IF(AND(C13=$Q$9,D13=$T$5),A13,"")&amp;" "&amp;IF(AND(C14=$Q$9,D14=$T$5),A14,"")&amp;" "&amp;IF(AND(C15=$Q$9,D15=$T$5),A15,"")&amp;" "&amp;IF(AND(C16=$Q$9,D16=$T$5),A16,"")&amp;" "&amp;IF(AND(C17=$Q$9,D17=$T$5),A17,"")&amp;" "&amp;IF(AND(C18=$Q$9,D18=$T$5),A18,"")&amp;" "&amp;IF(AND(C19=$Q$9,D19=$T$5),A19,"")&amp;" "&amp;IF(AND(C20=$Q$9,D20=$T$5),A20,"")&amp;" "&amp;IF(AND(C21=$Q$9,D21=$T$5),A21,"")&amp;" "&amp;IF(AND(C22=$Q$9,D22=$T$5),A22,"")&amp;" "&amp;IF(AND(C23=$Q$9,D23=$T$5),A23,"")&amp;" "&amp;IF(AND(C24=$Q$9,D24=$T$5),A24,"")&amp;" "&amp;IF(AND(C25=$Q$9,D25=$T$5),A25,"")</f>
        <v xml:space="preserve">                   </v>
      </c>
      <c r="L9" s="97" t="str">
        <f>+IF(AND(C6=$Q$9,D6=$U$5),A6,"")&amp;" "&amp;IF(AND(C7=$Q$9,D7=$U$5),A7,"")&amp;" "&amp;IF(AND(C8=$Q$9,D8=$U$5),A8,"")&amp;" "&amp;IF(AND(C9=$Q$9,D9=$U$5),A9,"")&amp;" "&amp;IF(AND(C10=$Q$9,D10=$U$5),A10,"")&amp;" "&amp;IF(AND(C11=$Q$9,D11=$U$5),A11,"")&amp;" "&amp;IF(AND(C12=$Q$9,D12=$U$5),A12,"")&amp;" "&amp;IF(AND(C13=$Q$9,D13=$U$5),A13,"")&amp;" "&amp;IF(AND(C14=$Q$9,D14=$U$5),A14,"")&amp;" "&amp;IF(AND(C15=$Q$9,D15=$U$5),A15,"")&amp;" "&amp;IF(AND(C16=$Q$9,D16=$U$5),A16,"")&amp;" "&amp;IF(AND(C17=$Q$9,D17=$U$5),A17,"")&amp;" "&amp;IF(AND(C18=$Q$9,D18=$U$5),A18,"")&amp;" "&amp;IF(AND(C19=$Q$9,D19=$U$5),A19,"")&amp;" "&amp;IF(AND(C20=$Q$9,D20=$U$5),A20,"")&amp;" "&amp;IF(AND(C21=$Q$9,D21=$U$5),A21,"")&amp;" "&amp;IF(AND(C22=$Q$9,D22=$U$5),A22,"")&amp;" "&amp;IF(AND(C23=$Q$9,D23=$U$5),A23,"")&amp;" "&amp;IF(AND(C24=$Q$9,D24=$U$5),A24,"")&amp;" "&amp;IF(AND(C25=$Q$9,D25=$U$5),A25,"")</f>
        <v xml:space="preserve">                   </v>
      </c>
      <c r="M9" s="98" t="str">
        <f>+IF(AND(C6=$Q$9,D6=$V$5),A6,"")&amp;" "&amp;IF(AND(C7=$Q$9,D7=$V$5),A7,"")&amp;" "&amp;IF(AND(C8=$Q$9,D8=$V$5),A8,"")&amp;" "&amp;IF(AND(C9=$Q$9,D9=$V$5),A9,"")&amp;" "&amp;IF(AND(C10=$Q$9,D10=$V$5),A10,"")&amp;" "&amp;IF(AND(C11=$Q$9,D11=$V$5),A11,"")&amp;" "&amp;IF(AND(C12=$Q$9,D12=$V$5),A12,"")&amp;" "&amp;IF(AND(C13=$Q$9,D13=$V$5),A13,"")&amp;" "&amp;IF(AND(C14=$Q$9,D14=$V$5),A14,"")&amp;" "&amp;IF(AND(C15=$Q$9,D15=$V$5),A15,"")&amp;" "&amp;IF(AND(C16=$Q$9,D16=$V$5),A16,"")&amp;" "&amp;IF(AND(C17=$Q$9,D17=$V$5),A17,"")&amp;" "&amp;IF(AND(C18=$Q$9,D18=$V$5),A18,"")&amp;" "&amp;IF(AND(C19=$Q$9,D19=$V$5),A19,"")&amp;" "&amp;IF(AND(C20=$Q$9,D20=$V$5),A20,"")&amp;" "&amp;IF(AND(C21=$Q$9,D21=$V$5),A21,"")&amp;" "&amp;IF(AND(C22=$Q$9,D22=$V$5),A22,"")&amp;" "&amp;IF(AND(C23=$Q$9,D23=$V$5),A23,"")&amp;" "&amp;IF(AND(C24=$Q$9,D24=$V$5),A24,"")&amp;" "&amp;IF(AND(C25=$Q$9,D25=$V$5),A25,"")</f>
        <v xml:space="preserve">                   </v>
      </c>
      <c r="N9" s="96"/>
      <c r="O9" s="425"/>
      <c r="P9" s="99">
        <v>0.4</v>
      </c>
      <c r="Q9" s="90" t="s">
        <v>54</v>
      </c>
      <c r="R9" s="105" t="s">
        <v>83</v>
      </c>
      <c r="S9" s="101" t="s">
        <v>5</v>
      </c>
      <c r="T9" s="101" t="s">
        <v>5</v>
      </c>
      <c r="U9" s="97" t="s">
        <v>82</v>
      </c>
      <c r="V9" s="98" t="s">
        <v>81</v>
      </c>
      <c r="Y9" s="83"/>
      <c r="Z9" s="83"/>
      <c r="AA9" s="92"/>
      <c r="AB9" s="102"/>
      <c r="AC9" s="103"/>
      <c r="AD9" s="100"/>
      <c r="AE9" s="100"/>
      <c r="AF9" s="100"/>
      <c r="AG9" s="104"/>
      <c r="AH9" s="100"/>
      <c r="AI9" s="92"/>
      <c r="AJ9" s="92"/>
    </row>
    <row r="10" spans="1:36" ht="60" customHeight="1" thickBot="1" x14ac:dyDescent="0.25">
      <c r="A10" s="93" t="str">
        <f>'2 CONTEXTO E IDENTIFICACIÓN'!A11</f>
        <v>R5</v>
      </c>
      <c r="B10" s="94" t="str">
        <f>+'2 CONTEXTO E IDENTIFICACIÓN'!E11</f>
        <v xml:space="preserve">  </v>
      </c>
      <c r="C10" s="95" t="str">
        <f>+'3 PROBABIL E IMPACTO INHERENTE'!F11</f>
        <v/>
      </c>
      <c r="D10" s="95" t="str">
        <f>+'3 PROBABIL E IMPACTO INHERENTE'!N11</f>
        <v/>
      </c>
      <c r="E10" s="330" t="str">
        <f t="shared" si="0"/>
        <v/>
      </c>
      <c r="F10" s="96"/>
      <c r="G10" s="428"/>
      <c r="H10" s="106" t="s">
        <v>52</v>
      </c>
      <c r="I10" s="107" t="str">
        <f>+IF(AND(C6=$Q$10,D6=$R$5),A6,"")&amp;" "&amp;IF(AND(C7=$Q$10,D7=$R$5),A7,"")&amp;" "&amp;IF(AND(C8=$Q$10,D8=$R$5),A8,"")&amp;" "&amp;IF(AND(C9=$Q$10,D9=$R$5),A9,"")&amp;" "&amp;IF(AND(C10=$Q$10,D10=$R$5),A10,"")&amp;" "&amp;IF(AND(C11=$Q$10,D11=$R$5),A11,"")&amp;" "&amp;IF(AND(C12=$Q$10,D12=$R$5),A12,"")&amp;" "&amp;IF(AND(C13=$Q$10,D13=$R$5),A13,"")&amp;" "&amp;IF(AND(C14=$Q$10,D14=$R$5),A14,"")&amp;" "&amp;IF(AND(C15=$Q$10,D15=$R$5),A15,"")&amp;" "&amp;IF(AND(C16=$Q$10,D16=$R$5),A16,"")&amp;" "&amp;IF(AND(C17=$Q$10,D17=$R$5),A17,"")&amp;" "&amp;IF(AND(C18=$Q$10,D18=$R$5),A18,"")&amp;" "&amp;IF(AND(C19=$Q$10,D19=$R$5),A19,"")&amp;" "&amp;IF(AND(C20=$Q$10,D20=$R$5),A20,"")&amp;" "&amp;IF(AND(C21=$Q$10,D21=$R$5),A21,"")&amp;" "&amp;IF(AND(C22=$Q$10,D22=$R$5),A22,"")&amp;" "&amp;IF(AND(C23=$Q$10,D23=$R$5),A23,"")&amp;" "&amp;IF(AND(C24=$Q$10,D24=$R$5),A24,"")&amp;" "&amp;IF(AND(C25=$Q$10,D25=$R$5),A25,"")</f>
        <v xml:space="preserve">                   </v>
      </c>
      <c r="J10" s="107" t="str">
        <f>+IF(AND(C6=$Q$10,D6=$S$5),A6,"")&amp;" "&amp;IF(AND(C7=$Q$10,D7=$S$5),A7,"")&amp;" "&amp;IF(AND(C8=$Q$10,D8=$S$5),A8,"")&amp;" "&amp;IF(AND(C9=$Q$10,D9=$S$5),A9,"")&amp;" "&amp;IF(AND(C10=$Q$10,D10=$S$5),A10,"")&amp;" "&amp;IF(AND(C11=$Q$10,D11=$S$5),A11,"")&amp;" "&amp;IF(AND(C12=$Q$10,D12=$S$5),A12,"")&amp;" "&amp;IF(AND(C13=$Q$10,D13=$S$5),A13,"")&amp;" "&amp;IF(AND(C14=$Q$10,D14=$S$5),A14,"")&amp;" "&amp;IF(AND(C15=$Q$10,D15=$S$5),A15,"")&amp;" "&amp;IF(AND(C16=$Q$10,D16=$S$5),A16,"")&amp;" "&amp;IF(AND(C17=$Q$10,D17=$S$5),A17,"")&amp;" "&amp;IF(AND(C18=$Q$10,D18=$S$5),A18,"")&amp;" "&amp;IF(AND(C19=$Q$10,D19=$S$5),A19,"")&amp;" "&amp;IF(AND(C20=$Q$10,D20=$S$5),A20,"")&amp;" "&amp;IF(AND(C21=$Q$10,D21=$S$5),A21,"")&amp;" "&amp;IF(AND(C22=$Q$10,D22=$S$5),A22,"")&amp;" "&amp;IF(AND(C23=$Q$10,D23=$S$5),A23,"")&amp;" "&amp;IF(AND(C24=$Q$10,D24=$S$5),A24,"")&amp;" "&amp;IF(AND(C25=$Q$10,D25=$S$5),A25,"")</f>
        <v xml:space="preserve">                   </v>
      </c>
      <c r="K10" s="108" t="str">
        <f>+IF(AND(C6=$Q$10,D6=$T$5),A6,"")&amp;" "&amp;IF(AND(C7=$Q$10,D7=$T$5),A7,"")&amp;" "&amp;IF(AND(C8=$Q$10,D8=$T$5),A8,"")&amp;" "&amp;IF(AND(C9=$Q$10,D9=$T$5),A9,"")&amp;" "&amp;IF(AND(C10=$Q$10,D10=$T$5),A10,"")&amp;" "&amp;IF(AND(C11=$Q$10,D11=$T$5),A11,"")&amp;" "&amp;IF(AND(C12=$Q$10,D12=$T$5),A12,"")&amp;" "&amp;IF(AND(C13=$Q$10,D13=$T$5),A13,"")&amp;" "&amp;IF(AND(C14=$Q$10,D14=$T$5),A14,"")&amp;" "&amp;IF(AND(C15=$Q$10,D15=$T$5),A15,"")&amp;" "&amp;IF(AND(C16=$Q$10,D16=$T$5),A16,"")&amp;" "&amp;IF(AND(C17=$Q$10,D17=$T$5),A17,"")&amp;" "&amp;IF(AND(C18=$Q$10,D18=$T$5),A18,"")&amp;" "&amp;IF(AND(C19=$Q$10,D19=$T$5),A19,"")&amp;" "&amp;IF(AND(C20=$Q$10,D20=$T$5),A20,"")&amp;" "&amp;IF(AND(C21=$Q$10,D21=$T$5),A21,"")&amp;" "&amp;IF(AND(C22=$Q$10,D22=$T$5),A22,"")&amp;" "&amp;IF(AND(C23=$Q$10,D23=$T$5),A23,"")&amp;" "&amp;IF(AND(C24=$Q$10,D24=$T$5),A24,"")&amp;" "&amp;IF(AND(C25=$Q$10,D25=$T$5),A25,"")</f>
        <v xml:space="preserve">                   </v>
      </c>
      <c r="L10" s="109" t="str">
        <f>+IF(AND(C6=$Q$10,D6=$U$5),A6,"")&amp;" "&amp;IF(AND(C7=$Q$10,D7=$U$5),A7,"")&amp;" "&amp;IF(AND(C8=$Q$10,D8=$U$5),A8,"")&amp;" "&amp;IF(AND(C9=$Q$10,D9=$U$5),A9,"")&amp;" "&amp;IF(AND(C10=$Q$10,D10=$U$5),A10,"")&amp;" "&amp;IF(AND(C11=$Q$10,D11=$U$5),A11,"")&amp;" "&amp;IF(AND(C12=$Q$10,D12=$U$5),A12,"")&amp;" "&amp;IF(AND(C13=$Q$10,D13=$U$5),A13,"")&amp;" "&amp;IF(AND(C14=$Q$10,D14=$U$5),A14,"")&amp;" "&amp;IF(AND(C15=$Q$10,D15=$U$5),A15,"")&amp;" "&amp;IF(AND(C16=$Q$10,D16=$U$5),A16,"")&amp;" "&amp;IF(AND(C17=$Q$10,D17=$U$5),A17,"")&amp;" "&amp;IF(AND(C18=$Q$10,D18=$U$5),A18,"")&amp;" "&amp;IF(AND(C19=$Q$10,D19=$U$5),A19,"")&amp;" "&amp;IF(AND(C20=$Q$10,D20=$U$5),A20,"")&amp;" "&amp;IF(AND(C21=$Q$10,D21=$U$5),A21,"")&amp;" "&amp;IF(AND(C22=$Q$10,D22=$U$5),A22,"")&amp;" "&amp;IF(AND(C23=$Q$10,D23=$U$5),A23,"")&amp;" "&amp;IF(AND(C24=$Q$10,D24=$U$5),A24,"")&amp;" "&amp;IF(AND(C25=$Q$10,D25=$U$5),A25,"")</f>
        <v xml:space="preserve">                   </v>
      </c>
      <c r="M10" s="110" t="str">
        <f>+IF(AND(C6=$Q$10,D6=$V$5),A6,"")&amp;" "&amp;IF(AND(C7=$Q$10,D7=$V$5),A7,"")&amp;" "&amp;IF(AND(C8=$Q$10,D8=$V$5),A8,"")&amp;" "&amp;IF(AND(C9=$Q$10,D9=$V$5),A9,"")&amp;" "&amp;IF(AND(C10=$Q$10,D10=$V$5),A10,"")&amp;" "&amp;IF(AND(C11=$Q$10,D11=$V$5),A11,"")&amp;" "&amp;IF(AND(C12=$Q$10,D12=$V$5),A12,"")&amp;" "&amp;IF(AND(C13=$Q$10,D13=$V$5),A13,"")&amp;" "&amp;IF(AND(C14=$Q$10,D14=$V$5),A14,"")&amp;" "&amp;IF(AND(C15=$Q$10,D15=$V$5),A15,"")&amp;" "&amp;IF(AND(C16=$Q$10,D16=$V$5),A16,"")&amp;" "&amp;IF(AND(C17=$Q$10,D17=$V$5),A17,"")&amp;" "&amp;IF(AND(C18=$Q$10,D18=$V$5),A18,"")&amp;" "&amp;IF(AND(C19=$Q$10,D19=$V$5),A19,"")&amp;" "&amp;IF(AND(C20=$Q$10,D20=$V$5),A20,"")&amp;" "&amp;IF(AND(C21=$Q$10,D21=$V$5),A21,"")&amp;" "&amp;IF(AND(C22=$Q$10,D22=$V$5),A22,"")&amp;" "&amp;IF(AND(C23=$Q$10,D23=$V$5),A23,"")&amp;" "&amp;IF(AND(C24=$Q$10,D24=$V$5),A24,"")&amp;" "&amp;IF(AND(C25=$Q$10,D25=$V$5),A25,"")</f>
        <v xml:space="preserve">                   </v>
      </c>
      <c r="N10" s="96"/>
      <c r="O10" s="426"/>
      <c r="P10" s="111">
        <v>0.2</v>
      </c>
      <c r="Q10" s="112" t="s">
        <v>52</v>
      </c>
      <c r="R10" s="107" t="s">
        <v>83</v>
      </c>
      <c r="S10" s="107" t="s">
        <v>83</v>
      </c>
      <c r="T10" s="108" t="s">
        <v>5</v>
      </c>
      <c r="U10" s="109" t="s">
        <v>82</v>
      </c>
      <c r="V10" s="110" t="s">
        <v>81</v>
      </c>
      <c r="Y10" s="83"/>
      <c r="Z10" s="83"/>
      <c r="AA10" s="92"/>
      <c r="AB10" s="102"/>
      <c r="AC10" s="103"/>
      <c r="AD10" s="100"/>
      <c r="AE10" s="100"/>
      <c r="AF10" s="100"/>
      <c r="AG10" s="113"/>
      <c r="AH10" s="100"/>
      <c r="AI10" s="92"/>
      <c r="AJ10" s="92"/>
    </row>
    <row r="11" spans="1:36" ht="60" customHeight="1" x14ac:dyDescent="0.2">
      <c r="A11" s="93" t="str">
        <f>'2 CONTEXTO E IDENTIFICACIÓN'!A12</f>
        <v>R6</v>
      </c>
      <c r="B11" s="94" t="str">
        <f>+'2 CONTEXTO E IDENTIFICACIÓN'!E12</f>
        <v xml:space="preserve">  </v>
      </c>
      <c r="C11" s="95" t="str">
        <f>+'3 PROBABIL E IMPACTO INHERENTE'!F12</f>
        <v/>
      </c>
      <c r="D11" s="95" t="str">
        <f>+'3 PROBABIL E IMPACTO INHERENTE'!N12</f>
        <v/>
      </c>
      <c r="E11" s="330" t="str">
        <f t="shared" si="0"/>
        <v/>
      </c>
      <c r="F11" s="96"/>
      <c r="G11" s="96"/>
      <c r="H11" s="96"/>
      <c r="I11" s="96"/>
      <c r="J11" s="96"/>
      <c r="K11" s="96"/>
      <c r="L11" s="96"/>
      <c r="M11" s="96"/>
      <c r="N11" s="96"/>
      <c r="Y11" s="83"/>
      <c r="Z11" s="83"/>
      <c r="AA11" s="92"/>
      <c r="AB11" s="102"/>
      <c r="AC11" s="103"/>
      <c r="AD11" s="100"/>
      <c r="AE11" s="100"/>
      <c r="AF11" s="100"/>
      <c r="AG11" s="100"/>
      <c r="AH11" s="100"/>
      <c r="AI11" s="92"/>
      <c r="AJ11" s="92"/>
    </row>
    <row r="12" spans="1:36" ht="60.75" customHeight="1" x14ac:dyDescent="0.2">
      <c r="A12" s="93" t="str">
        <f>'2 CONTEXTO E IDENTIFICACIÓN'!A13</f>
        <v>R7</v>
      </c>
      <c r="B12" s="94" t="str">
        <f>+'2 CONTEXTO E IDENTIFICACIÓN'!E13</f>
        <v xml:space="preserve">  </v>
      </c>
      <c r="C12" s="95" t="str">
        <f>+'3 PROBABIL E IMPACTO INHERENTE'!F13</f>
        <v/>
      </c>
      <c r="D12" s="95" t="str">
        <f>+'3 PROBABIL E IMPACTO INHERENTE'!N13</f>
        <v/>
      </c>
      <c r="E12" s="330" t="str">
        <f t="shared" si="0"/>
        <v/>
      </c>
      <c r="F12" s="96"/>
      <c r="G12" s="96"/>
      <c r="H12" s="96"/>
      <c r="I12" s="96"/>
      <c r="J12" s="96"/>
      <c r="K12" s="96"/>
      <c r="L12" s="96"/>
      <c r="M12" s="96"/>
      <c r="N12" s="96"/>
      <c r="R12" s="85" t="s">
        <v>85</v>
      </c>
      <c r="T12" s="83"/>
      <c r="U12" s="83"/>
      <c r="V12" s="83"/>
      <c r="W12" s="83"/>
      <c r="X12" s="83"/>
      <c r="Y12" s="83"/>
      <c r="Z12" s="83"/>
      <c r="AA12" s="92"/>
      <c r="AB12" s="102"/>
      <c r="AC12" s="92"/>
      <c r="AD12" s="103"/>
      <c r="AE12" s="103"/>
      <c r="AF12" s="103"/>
      <c r="AG12" s="103"/>
      <c r="AH12" s="103"/>
      <c r="AI12" s="92"/>
      <c r="AJ12" s="92"/>
    </row>
    <row r="13" spans="1:36" ht="30.6" customHeight="1" x14ac:dyDescent="0.2">
      <c r="A13" s="93" t="str">
        <f>'2 CONTEXTO E IDENTIFICACIÓN'!A14</f>
        <v>R8</v>
      </c>
      <c r="B13" s="94" t="str">
        <f>+'2 CONTEXTO E IDENTIFICACIÓN'!E14</f>
        <v xml:space="preserve">  </v>
      </c>
      <c r="C13" s="95" t="str">
        <f>+'3 PROBABIL E IMPACTO INHERENTE'!F14</f>
        <v/>
      </c>
      <c r="D13" s="95" t="str">
        <f>+'3 PROBABIL E IMPACTO INHERENTE'!N14</f>
        <v/>
      </c>
      <c r="E13" s="94" t="str">
        <f t="shared" si="0"/>
        <v/>
      </c>
      <c r="F13" s="96"/>
      <c r="G13" s="96"/>
      <c r="H13" s="96"/>
      <c r="I13" s="96"/>
      <c r="J13" s="96"/>
      <c r="K13" s="96"/>
      <c r="L13" s="96"/>
      <c r="M13" s="96"/>
      <c r="N13" s="96"/>
      <c r="R13" s="114" t="s">
        <v>81</v>
      </c>
      <c r="T13" s="83"/>
      <c r="U13" s="83"/>
      <c r="V13" s="83"/>
      <c r="W13" s="83"/>
      <c r="X13" s="83"/>
      <c r="Y13" s="83"/>
      <c r="Z13" s="83"/>
      <c r="AA13" s="92"/>
      <c r="AB13" s="92"/>
      <c r="AC13" s="92"/>
      <c r="AD13" s="100"/>
      <c r="AE13" s="100"/>
      <c r="AF13" s="100"/>
      <c r="AG13" s="100"/>
      <c r="AH13" s="100"/>
      <c r="AI13" s="92"/>
      <c r="AJ13" s="92"/>
    </row>
    <row r="14" spans="1:36" ht="30.6" customHeight="1" x14ac:dyDescent="0.2">
      <c r="A14" s="93" t="str">
        <f>'2 CONTEXTO E IDENTIFICACIÓN'!A15</f>
        <v>R9</v>
      </c>
      <c r="B14" s="94" t="str">
        <f>+'2 CONTEXTO E IDENTIFICACIÓN'!E15</f>
        <v xml:space="preserve">  </v>
      </c>
      <c r="C14" s="95" t="str">
        <f>+'3 PROBABIL E IMPACTO INHERENTE'!F15</f>
        <v/>
      </c>
      <c r="D14" s="95" t="str">
        <f>+'3 PROBABIL E IMPACTO INHERENTE'!N15</f>
        <v/>
      </c>
      <c r="E14" s="94" t="str">
        <f t="shared" si="0"/>
        <v/>
      </c>
      <c r="F14" s="96"/>
      <c r="G14" s="96"/>
      <c r="H14" s="96"/>
      <c r="I14" s="96"/>
      <c r="J14" s="96"/>
      <c r="K14" s="96"/>
      <c r="L14" s="96"/>
      <c r="M14" s="96"/>
      <c r="N14" s="96"/>
      <c r="R14" s="97" t="s">
        <v>82</v>
      </c>
      <c r="S14" s="83"/>
      <c r="T14" s="83"/>
      <c r="U14" s="83"/>
      <c r="V14" s="83"/>
      <c r="W14" s="83"/>
      <c r="X14" s="83"/>
      <c r="Y14" s="83"/>
      <c r="Z14" s="83"/>
      <c r="AA14" s="92"/>
      <c r="AB14" s="92"/>
      <c r="AC14" s="92"/>
      <c r="AD14" s="100"/>
      <c r="AE14" s="100"/>
      <c r="AF14" s="100"/>
      <c r="AG14" s="100"/>
      <c r="AH14" s="100"/>
      <c r="AI14" s="92"/>
      <c r="AJ14" s="92"/>
    </row>
    <row r="15" spans="1:36" ht="30.6" customHeight="1" x14ac:dyDescent="0.2">
      <c r="A15" s="93" t="str">
        <f>'2 CONTEXTO E IDENTIFICACIÓN'!A16</f>
        <v>R10</v>
      </c>
      <c r="B15" s="94" t="str">
        <f>+'2 CONTEXTO E IDENTIFICACIÓN'!E16</f>
        <v xml:space="preserve">  </v>
      </c>
      <c r="C15" s="95" t="str">
        <f>+'3 PROBABIL E IMPACTO INHERENTE'!F16</f>
        <v/>
      </c>
      <c r="D15" s="95" t="str">
        <f>+'3 PROBABIL E IMPACTO INHERENTE'!N16</f>
        <v/>
      </c>
      <c r="E15" s="94" t="str">
        <f t="shared" si="0"/>
        <v/>
      </c>
      <c r="F15" s="96"/>
      <c r="G15" s="96"/>
      <c r="H15" s="96"/>
      <c r="I15" s="96"/>
      <c r="J15" s="96"/>
      <c r="K15" s="96"/>
      <c r="L15" s="96"/>
      <c r="M15" s="96"/>
      <c r="N15" s="96"/>
      <c r="Q15" s="115"/>
      <c r="R15" s="101" t="s">
        <v>5</v>
      </c>
      <c r="S15" s="115"/>
      <c r="T15" s="115"/>
      <c r="U15" s="115"/>
      <c r="V15" s="115"/>
      <c r="W15" s="115"/>
      <c r="X15" s="115"/>
      <c r="Y15" s="115"/>
      <c r="Z15" s="115"/>
      <c r="AA15" s="92"/>
      <c r="AB15" s="92"/>
      <c r="AC15" s="116"/>
      <c r="AD15" s="116"/>
      <c r="AE15" s="116"/>
      <c r="AF15" s="116"/>
      <c r="AG15" s="116"/>
      <c r="AH15" s="116"/>
      <c r="AI15" s="92"/>
      <c r="AJ15" s="92"/>
    </row>
    <row r="16" spans="1:36" ht="30.6" customHeight="1" x14ac:dyDescent="0.2">
      <c r="A16" s="93" t="str">
        <f>'2 CONTEXTO E IDENTIFICACIÓN'!A17</f>
        <v>R11</v>
      </c>
      <c r="B16" s="94" t="str">
        <f>+'2 CONTEXTO E IDENTIFICACIÓN'!E17</f>
        <v xml:space="preserve">  </v>
      </c>
      <c r="C16" s="95" t="str">
        <f>+'3 PROBABIL E IMPACTO INHERENTE'!F17</f>
        <v/>
      </c>
      <c r="D16" s="95" t="str">
        <f>+'3 PROBABIL E IMPACTO INHERENTE'!N17</f>
        <v/>
      </c>
      <c r="E16" s="94" t="str">
        <f t="shared" si="0"/>
        <v/>
      </c>
      <c r="F16" s="96"/>
      <c r="G16" s="96"/>
      <c r="H16" s="96"/>
      <c r="I16" s="96"/>
      <c r="J16" s="96"/>
      <c r="K16" s="96"/>
      <c r="L16" s="96"/>
      <c r="M16" s="96"/>
      <c r="N16" s="96"/>
      <c r="Q16" s="115"/>
      <c r="R16" s="105" t="s">
        <v>83</v>
      </c>
      <c r="Y16" s="115"/>
      <c r="Z16" s="115"/>
      <c r="AA16" s="92"/>
      <c r="AB16" s="92"/>
      <c r="AC16" s="92"/>
      <c r="AD16" s="100"/>
      <c r="AE16" s="100"/>
      <c r="AF16" s="100"/>
      <c r="AG16" s="100"/>
      <c r="AH16" s="100"/>
      <c r="AI16" s="92"/>
      <c r="AJ16" s="92"/>
    </row>
    <row r="17" spans="1:36" ht="30.6" customHeight="1" x14ac:dyDescent="0.2">
      <c r="A17" s="93" t="str">
        <f>'2 CONTEXTO E IDENTIFICACIÓN'!A18</f>
        <v>R12</v>
      </c>
      <c r="B17" s="94" t="str">
        <f>+'2 CONTEXTO E IDENTIFICACIÓN'!E18</f>
        <v xml:space="preserve">  </v>
      </c>
      <c r="C17" s="95" t="str">
        <f>+'3 PROBABIL E IMPACTO INHERENTE'!F18</f>
        <v/>
      </c>
      <c r="D17" s="95" t="str">
        <f>+'3 PROBABIL E IMPACTO INHERENTE'!N18</f>
        <v/>
      </c>
      <c r="E17" s="94" t="str">
        <f t="shared" si="0"/>
        <v/>
      </c>
      <c r="F17" s="96"/>
      <c r="G17" s="96"/>
      <c r="H17" s="96"/>
      <c r="I17" s="96"/>
      <c r="J17" s="96"/>
      <c r="K17" s="96"/>
      <c r="L17" s="96"/>
      <c r="M17" s="96"/>
      <c r="N17" s="96"/>
      <c r="O17" s="117"/>
      <c r="P17" s="117"/>
      <c r="Q17" s="115"/>
      <c r="Y17" s="115"/>
      <c r="Z17" s="115"/>
      <c r="AA17" s="92"/>
      <c r="AB17" s="92"/>
      <c r="AC17" s="92"/>
      <c r="AD17" s="100"/>
      <c r="AE17" s="100"/>
      <c r="AF17" s="100"/>
      <c r="AG17" s="100"/>
      <c r="AH17" s="100"/>
      <c r="AI17" s="92"/>
      <c r="AJ17" s="92"/>
    </row>
    <row r="18" spans="1:36" ht="30.6" customHeight="1" x14ac:dyDescent="0.2">
      <c r="A18" s="93" t="str">
        <f>'2 CONTEXTO E IDENTIFICACIÓN'!A19</f>
        <v>R13</v>
      </c>
      <c r="B18" s="94" t="str">
        <f>+'2 CONTEXTO E IDENTIFICACIÓN'!E19</f>
        <v xml:space="preserve">  </v>
      </c>
      <c r="C18" s="95" t="str">
        <f>+'3 PROBABIL E IMPACTO INHERENTE'!F19</f>
        <v/>
      </c>
      <c r="D18" s="95" t="str">
        <f>+'3 PROBABIL E IMPACTO INHERENTE'!N19</f>
        <v/>
      </c>
      <c r="E18" s="94" t="str">
        <f t="shared" si="0"/>
        <v/>
      </c>
      <c r="F18" s="96"/>
      <c r="G18" s="96"/>
      <c r="H18" s="96"/>
      <c r="I18" s="96"/>
      <c r="J18" s="96"/>
      <c r="K18" s="96"/>
      <c r="L18" s="96"/>
      <c r="M18" s="96"/>
      <c r="N18" s="96"/>
      <c r="O18" s="117"/>
      <c r="P18" s="117"/>
      <c r="Q18" s="118"/>
      <c r="Y18" s="115"/>
      <c r="Z18" s="115"/>
      <c r="AA18" s="92"/>
      <c r="AB18" s="113"/>
      <c r="AC18" s="113"/>
      <c r="AD18" s="113"/>
      <c r="AE18" s="113"/>
      <c r="AF18" s="113"/>
      <c r="AG18" s="113"/>
      <c r="AH18" s="100"/>
      <c r="AI18" s="92"/>
      <c r="AJ18" s="92"/>
    </row>
    <row r="19" spans="1:36" ht="30.6" customHeight="1" x14ac:dyDescent="0.2">
      <c r="A19" s="93" t="str">
        <f>'2 CONTEXTO E IDENTIFICACIÓN'!A20</f>
        <v>R14</v>
      </c>
      <c r="B19" s="94" t="str">
        <f>+'2 CONTEXTO E IDENTIFICACIÓN'!E20</f>
        <v xml:space="preserve">  </v>
      </c>
      <c r="C19" s="95" t="str">
        <f>+'3 PROBABIL E IMPACTO INHERENTE'!F20</f>
        <v/>
      </c>
      <c r="D19" s="95" t="str">
        <f>+'3 PROBABIL E IMPACTO INHERENTE'!N20</f>
        <v/>
      </c>
      <c r="E19" s="94" t="str">
        <f t="shared" si="0"/>
        <v/>
      </c>
      <c r="F19" s="96"/>
      <c r="G19" s="96"/>
      <c r="H19" s="96"/>
      <c r="I19" s="96"/>
      <c r="J19" s="96"/>
      <c r="K19" s="96"/>
      <c r="L19" s="96"/>
      <c r="M19" s="96"/>
      <c r="N19" s="96"/>
      <c r="O19" s="117"/>
      <c r="P19" s="117"/>
      <c r="AA19" s="92"/>
      <c r="AB19" s="119"/>
      <c r="AC19" s="119"/>
      <c r="AD19" s="119"/>
      <c r="AE19" s="119"/>
      <c r="AF19" s="119"/>
      <c r="AG19" s="119"/>
      <c r="AH19" s="100"/>
      <c r="AI19" s="92"/>
      <c r="AJ19" s="92"/>
    </row>
    <row r="20" spans="1:36" ht="30.6" customHeight="1" x14ac:dyDescent="0.2">
      <c r="A20" s="93" t="str">
        <f>'2 CONTEXTO E IDENTIFICACIÓN'!A21</f>
        <v>R15</v>
      </c>
      <c r="B20" s="94" t="str">
        <f>+'2 CONTEXTO E IDENTIFICACIÓN'!E21</f>
        <v xml:space="preserve">  </v>
      </c>
      <c r="C20" s="95" t="str">
        <f>+'3 PROBABIL E IMPACTO INHERENTE'!F21</f>
        <v/>
      </c>
      <c r="D20" s="95" t="str">
        <f>+'3 PROBABIL E IMPACTO INHERENTE'!N21</f>
        <v/>
      </c>
      <c r="E20" s="94" t="str">
        <f t="shared" si="0"/>
        <v/>
      </c>
      <c r="F20" s="96"/>
      <c r="G20" s="96"/>
      <c r="H20" s="96"/>
      <c r="I20" s="96"/>
      <c r="J20" s="96"/>
      <c r="K20" s="96"/>
      <c r="L20" s="96"/>
      <c r="M20" s="96"/>
      <c r="N20" s="96"/>
      <c r="O20" s="117"/>
      <c r="P20" s="117"/>
      <c r="AA20" s="92"/>
      <c r="AB20" s="113"/>
      <c r="AC20" s="113"/>
      <c r="AD20" s="113"/>
      <c r="AE20" s="113"/>
      <c r="AF20" s="113"/>
      <c r="AG20" s="113"/>
      <c r="AH20" s="100"/>
      <c r="AI20" s="92"/>
      <c r="AJ20" s="92"/>
    </row>
    <row r="21" spans="1:36" ht="30.6" customHeight="1" x14ac:dyDescent="0.2">
      <c r="A21" s="93" t="str">
        <f>'2 CONTEXTO E IDENTIFICACIÓN'!A22</f>
        <v>R16</v>
      </c>
      <c r="B21" s="94" t="str">
        <f>+'2 CONTEXTO E IDENTIFICACIÓN'!E22</f>
        <v xml:space="preserve">  </v>
      </c>
      <c r="C21" s="95" t="str">
        <f>+'3 PROBABIL E IMPACTO INHERENTE'!F22</f>
        <v/>
      </c>
      <c r="D21" s="95" t="str">
        <f>+'3 PROBABIL E IMPACTO INHERENTE'!N22</f>
        <v/>
      </c>
      <c r="E21" s="94" t="str">
        <f t="shared" si="0"/>
        <v/>
      </c>
      <c r="F21" s="96"/>
      <c r="G21" s="96"/>
      <c r="H21" s="96"/>
      <c r="I21" s="96"/>
      <c r="J21" s="96"/>
      <c r="K21" s="96"/>
      <c r="L21" s="96"/>
      <c r="M21" s="96"/>
      <c r="N21" s="96"/>
      <c r="AA21" s="92"/>
      <c r="AB21" s="113"/>
      <c r="AC21" s="113"/>
      <c r="AD21" s="113"/>
      <c r="AE21" s="113"/>
      <c r="AF21" s="113"/>
      <c r="AG21" s="113"/>
      <c r="AH21" s="100"/>
      <c r="AI21" s="92"/>
      <c r="AJ21" s="92"/>
    </row>
    <row r="22" spans="1:36" ht="30.6" customHeight="1" x14ac:dyDescent="0.25">
      <c r="A22" s="93" t="str">
        <f>'2 CONTEXTO E IDENTIFICACIÓN'!A23</f>
        <v>R17</v>
      </c>
      <c r="B22" s="94" t="str">
        <f>+'2 CONTEXTO E IDENTIFICACIÓN'!E23</f>
        <v xml:space="preserve">  </v>
      </c>
      <c r="C22" s="95" t="str">
        <f>+'3 PROBABIL E IMPACTO INHERENTE'!F23</f>
        <v/>
      </c>
      <c r="D22" s="95" t="str">
        <f>+'3 PROBABIL E IMPACTO INHERENTE'!N23</f>
        <v/>
      </c>
      <c r="E22" s="94" t="str">
        <f t="shared" si="0"/>
        <v/>
      </c>
      <c r="F22" s="96"/>
      <c r="G22" s="96"/>
      <c r="H22" s="96"/>
      <c r="I22" s="96"/>
      <c r="J22" s="96"/>
      <c r="K22" s="96"/>
      <c r="L22" s="96"/>
      <c r="M22" s="96"/>
      <c r="N22" s="96"/>
    </row>
    <row r="23" spans="1:36" ht="30.6" customHeight="1" x14ac:dyDescent="0.25">
      <c r="A23" s="93" t="str">
        <f>'2 CONTEXTO E IDENTIFICACIÓN'!A24</f>
        <v>R18</v>
      </c>
      <c r="B23" s="94" t="str">
        <f>+'2 CONTEXTO E IDENTIFICACIÓN'!E24</f>
        <v xml:space="preserve">  </v>
      </c>
      <c r="C23" s="95" t="str">
        <f>+'3 PROBABIL E IMPACTO INHERENTE'!F24</f>
        <v/>
      </c>
      <c r="D23" s="95" t="str">
        <f>+'3 PROBABIL E IMPACTO INHERENTE'!N24</f>
        <v/>
      </c>
      <c r="E23" s="94" t="str">
        <f t="shared" si="0"/>
        <v/>
      </c>
      <c r="F23" s="96"/>
      <c r="G23" s="96"/>
      <c r="H23" s="96"/>
      <c r="I23" s="96"/>
      <c r="J23" s="96"/>
      <c r="K23" s="96"/>
      <c r="L23" s="96"/>
      <c r="M23" s="96"/>
      <c r="N23" s="96"/>
    </row>
    <row r="24" spans="1:36" ht="30.6" customHeight="1" x14ac:dyDescent="0.25">
      <c r="A24" s="93" t="str">
        <f>'2 CONTEXTO E IDENTIFICACIÓN'!A25</f>
        <v>R19</v>
      </c>
      <c r="B24" s="94" t="str">
        <f>+'2 CONTEXTO E IDENTIFICACIÓN'!E25</f>
        <v xml:space="preserve">  </v>
      </c>
      <c r="C24" s="95" t="str">
        <f>+'3 PROBABIL E IMPACTO INHERENTE'!F25</f>
        <v/>
      </c>
      <c r="D24" s="95" t="str">
        <f>+'3 PROBABIL E IMPACTO INHERENTE'!N25</f>
        <v/>
      </c>
      <c r="E24" s="94" t="str">
        <f t="shared" si="0"/>
        <v/>
      </c>
      <c r="F24" s="96"/>
      <c r="G24" s="96"/>
      <c r="H24" s="96"/>
      <c r="I24" s="96"/>
      <c r="J24" s="96"/>
      <c r="K24" s="96"/>
      <c r="L24" s="96"/>
      <c r="M24" s="96"/>
      <c r="N24" s="96"/>
    </row>
    <row r="25" spans="1:36" ht="42.6" customHeight="1" x14ac:dyDescent="0.25">
      <c r="A25" s="93" t="str">
        <f>'2 CONTEXTO E IDENTIFICACIÓN'!A26</f>
        <v>R20</v>
      </c>
      <c r="B25" s="94" t="str">
        <f>+'2 CONTEXTO E IDENTIFICACIÓN'!E26</f>
        <v xml:space="preserve">  </v>
      </c>
      <c r="C25" s="95" t="str">
        <f>+'3 PROBABIL E IMPACTO INHERENTE'!F26</f>
        <v/>
      </c>
      <c r="D25" s="95" t="str">
        <f>+'3 PROBABIL E IMPACTO INHERENTE'!N26</f>
        <v/>
      </c>
      <c r="E25" s="94" t="str">
        <f t="shared" si="0"/>
        <v/>
      </c>
      <c r="F25" s="96"/>
      <c r="G25" s="96"/>
      <c r="H25" s="96"/>
      <c r="I25" s="96"/>
      <c r="J25" s="96"/>
      <c r="K25" s="96"/>
      <c r="L25" s="96"/>
      <c r="M25" s="96"/>
      <c r="N25" s="96"/>
    </row>
    <row r="26" spans="1:36" ht="14.45" customHeight="1" x14ac:dyDescent="0.25">
      <c r="B26" s="79"/>
      <c r="D26" s="79"/>
      <c r="E26" s="79"/>
      <c r="F26" s="79"/>
      <c r="G26" s="79"/>
      <c r="H26" s="79"/>
      <c r="I26" s="79"/>
      <c r="J26" s="79"/>
      <c r="K26" s="79"/>
      <c r="L26" s="79"/>
      <c r="M26" s="79"/>
      <c r="N26" s="79"/>
      <c r="Y26" s="84"/>
      <c r="Z26" s="84"/>
      <c r="AA26" s="84"/>
      <c r="AB26" s="84"/>
      <c r="AC26" s="84"/>
      <c r="AD26" s="79"/>
      <c r="AE26" s="79"/>
      <c r="AF26" s="79"/>
      <c r="AG26" s="79"/>
      <c r="AH26" s="79"/>
    </row>
    <row r="27" spans="1:36" ht="39" customHeight="1" x14ac:dyDescent="0.25">
      <c r="B27" s="79"/>
      <c r="D27" s="79"/>
      <c r="E27" s="79"/>
      <c r="F27" s="79"/>
      <c r="G27" s="79"/>
      <c r="H27" s="79"/>
      <c r="I27" s="79"/>
      <c r="J27" s="79"/>
      <c r="K27" s="79"/>
      <c r="L27" s="79"/>
      <c r="M27" s="79"/>
      <c r="N27" s="79"/>
      <c r="Y27" s="84"/>
      <c r="Z27" s="84"/>
      <c r="AA27" s="84"/>
      <c r="AB27" s="84"/>
      <c r="AC27" s="84"/>
      <c r="AD27" s="79"/>
      <c r="AE27" s="79"/>
      <c r="AF27" s="79"/>
      <c r="AG27" s="79"/>
      <c r="AH27" s="79"/>
    </row>
    <row r="28" spans="1:36" ht="19.5" customHeight="1" x14ac:dyDescent="0.25">
      <c r="B28" s="79"/>
      <c r="D28" s="79"/>
      <c r="E28" s="79"/>
      <c r="F28" s="79"/>
      <c r="G28" s="79"/>
      <c r="H28" s="79"/>
      <c r="I28" s="79"/>
      <c r="J28" s="79"/>
      <c r="K28" s="79"/>
      <c r="L28" s="79"/>
      <c r="M28" s="79"/>
      <c r="N28" s="79"/>
      <c r="Y28" s="84"/>
      <c r="Z28" s="84"/>
      <c r="AA28" s="84"/>
      <c r="AB28" s="84"/>
      <c r="AC28" s="84"/>
      <c r="AD28" s="79"/>
      <c r="AE28" s="79"/>
      <c r="AF28" s="79"/>
      <c r="AG28" s="79"/>
      <c r="AH28" s="79"/>
    </row>
    <row r="29" spans="1:36" ht="19.5" customHeight="1" x14ac:dyDescent="0.25">
      <c r="B29" s="79"/>
      <c r="D29" s="79"/>
      <c r="E29" s="79"/>
      <c r="F29" s="79"/>
      <c r="G29" s="79"/>
      <c r="H29" s="79"/>
      <c r="I29" s="79"/>
      <c r="J29" s="79"/>
      <c r="K29" s="79"/>
      <c r="L29" s="79"/>
      <c r="M29" s="79"/>
      <c r="N29" s="79"/>
      <c r="Y29" s="84"/>
      <c r="Z29" s="84"/>
      <c r="AA29" s="84"/>
      <c r="AB29" s="84"/>
      <c r="AC29" s="84"/>
      <c r="AD29" s="79"/>
      <c r="AE29" s="79"/>
      <c r="AF29" s="79"/>
      <c r="AG29" s="79"/>
      <c r="AH29" s="79"/>
    </row>
    <row r="30" spans="1:36" ht="19.5" customHeight="1" x14ac:dyDescent="0.25">
      <c r="B30" s="79"/>
      <c r="D30" s="79"/>
      <c r="E30" s="79"/>
      <c r="F30" s="79"/>
      <c r="G30" s="79"/>
      <c r="H30" s="79"/>
      <c r="I30" s="79"/>
      <c r="J30" s="79"/>
      <c r="K30" s="79"/>
      <c r="L30" s="79"/>
      <c r="M30" s="79"/>
      <c r="N30" s="79"/>
      <c r="Y30" s="84"/>
      <c r="Z30" s="84"/>
      <c r="AA30" s="84"/>
      <c r="AB30" s="84"/>
      <c r="AC30" s="84"/>
      <c r="AD30" s="79"/>
      <c r="AE30" s="79"/>
      <c r="AF30" s="79"/>
      <c r="AG30" s="79"/>
      <c r="AH30" s="79"/>
    </row>
    <row r="31" spans="1:36" ht="19.5" customHeight="1" x14ac:dyDescent="0.25">
      <c r="B31" s="79"/>
      <c r="D31" s="79"/>
      <c r="E31" s="79"/>
      <c r="F31" s="79"/>
      <c r="G31" s="79"/>
      <c r="H31" s="79"/>
      <c r="I31" s="79"/>
      <c r="J31" s="79"/>
      <c r="K31" s="79"/>
      <c r="L31" s="79"/>
      <c r="M31" s="79"/>
      <c r="N31" s="79"/>
      <c r="Y31" s="84"/>
      <c r="Z31" s="84"/>
      <c r="AA31" s="84"/>
      <c r="AB31" s="84"/>
      <c r="AC31" s="84"/>
      <c r="AD31" s="79"/>
      <c r="AE31" s="79"/>
      <c r="AF31" s="79"/>
      <c r="AG31" s="79"/>
      <c r="AH31" s="79"/>
    </row>
    <row r="32" spans="1:36" ht="19.5" customHeight="1" x14ac:dyDescent="0.25">
      <c r="B32" s="79"/>
      <c r="D32" s="79"/>
      <c r="E32" s="79"/>
      <c r="F32" s="79"/>
      <c r="G32" s="79"/>
      <c r="H32" s="79"/>
      <c r="I32" s="79"/>
      <c r="J32" s="79"/>
      <c r="K32" s="79"/>
      <c r="L32" s="79"/>
      <c r="M32" s="79"/>
      <c r="N32" s="79"/>
      <c r="Y32" s="84"/>
      <c r="Z32" s="84"/>
      <c r="AA32" s="84"/>
      <c r="AB32" s="84"/>
      <c r="AC32" s="84"/>
      <c r="AD32" s="79"/>
      <c r="AE32" s="79"/>
      <c r="AF32" s="79"/>
      <c r="AG32" s="79"/>
      <c r="AH32" s="79"/>
    </row>
  </sheetData>
  <sheetProtection formatCells="0" formatColumns="0" formatRows="0" sort="0" autoFilter="0" pivotTables="0"/>
  <dataConsolidate/>
  <mergeCells count="8">
    <mergeCell ref="B1:D1"/>
    <mergeCell ref="B2:D2"/>
    <mergeCell ref="R3:V3"/>
    <mergeCell ref="C4:E4"/>
    <mergeCell ref="O6:O10"/>
    <mergeCell ref="I4:M4"/>
    <mergeCell ref="G6:G10"/>
    <mergeCell ref="G3:M3"/>
  </mergeCells>
  <conditionalFormatting sqref="C6:C25">
    <cfRule type="cellIs" dxfId="173" priority="6" operator="equal">
      <formula>$Q$10</formula>
    </cfRule>
    <cfRule type="cellIs" dxfId="172" priority="7" operator="equal">
      <formula>$Q$9</formula>
    </cfRule>
    <cfRule type="cellIs" dxfId="171" priority="8" operator="equal">
      <formula>$Q$8</formula>
    </cfRule>
    <cfRule type="cellIs" dxfId="170" priority="9" operator="equal">
      <formula>$Q$7</formula>
    </cfRule>
    <cfRule type="cellIs" dxfId="169" priority="10" operator="equal">
      <formula>$Q$6</formula>
    </cfRule>
  </conditionalFormatting>
  <conditionalFormatting sqref="D6:D25">
    <cfRule type="cellIs" dxfId="168" priority="1" operator="equal">
      <formula>$R$5</formula>
    </cfRule>
    <cfRule type="cellIs" dxfId="167" priority="2" operator="equal">
      <formula>$S$5</formula>
    </cfRule>
    <cfRule type="cellIs" dxfId="166" priority="3" operator="equal">
      <formula>$T$5</formula>
    </cfRule>
    <cfRule type="cellIs" dxfId="165" priority="4" operator="equal">
      <formula>$U$5</formula>
    </cfRule>
    <cfRule type="cellIs" dxfId="164" priority="5" operator="equal">
      <formula>$V$5</formula>
    </cfRule>
  </conditionalFormatting>
  <conditionalFormatting sqref="E6:E25">
    <cfRule type="cellIs" dxfId="163" priority="102" operator="equal">
      <formula>$R$13</formula>
    </cfRule>
    <cfRule type="cellIs" dxfId="162" priority="103" operator="equal">
      <formula>$R$14</formula>
    </cfRule>
    <cfRule type="cellIs" dxfId="161" priority="104" operator="equal">
      <formula>$R$15</formula>
    </cfRule>
    <cfRule type="cellIs" dxfId="160" priority="105" operator="equal">
      <formula>$R$16</formula>
    </cfRule>
  </conditionalFormatting>
  <dataValidations disablePrompts="1" count="3">
    <dataValidation type="list" allowBlank="1" showInputMessage="1" showErrorMessage="1" sqref="JB6:JH13"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5" xr:uid="{00000000-0002-0000-0300-000001000000}"/>
    <dataValidation allowBlank="1" showInputMessage="1" showErrorMessage="1" prompt="Es la materialización del riesgo y las consecuencias de su aparición. Su escala es: 5 bajo impacto, 10 medio, 20 alto impacto._x000a_" sqref="JB5:JH5"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6"/>
  <sheetViews>
    <sheetView showGridLines="0" view="pageBreakPreview" zoomScale="78" zoomScaleNormal="10" zoomScaleSheetLayoutView="78" workbookViewId="0">
      <selection sqref="A1:XFD1"/>
    </sheetView>
  </sheetViews>
  <sheetFormatPr baseColWidth="10" defaultColWidth="11.42578125" defaultRowHeight="14.25" x14ac:dyDescent="0.25"/>
  <cols>
    <col min="1" max="1" width="21.140625" style="51" customWidth="1"/>
    <col min="2" max="2" width="24.7109375" style="51" customWidth="1"/>
    <col min="3" max="3" width="20.28515625" style="51" customWidth="1"/>
    <col min="4" max="4" width="20.85546875" style="51" customWidth="1"/>
    <col min="5" max="5" width="10.140625" style="51" customWidth="1"/>
    <col min="6" max="6" width="17.5703125" style="51" customWidth="1"/>
    <col min="7" max="8" width="21.85546875" style="51" customWidth="1"/>
    <col min="9" max="9" width="25.85546875" style="51" customWidth="1"/>
    <col min="10" max="10" width="15.42578125" style="51" customWidth="1"/>
    <col min="11" max="11" width="12.140625" style="62" customWidth="1"/>
    <col min="12" max="12" width="16.85546875" style="62" customWidth="1"/>
    <col min="13" max="13" width="14.5703125" style="51" customWidth="1"/>
    <col min="14" max="14" width="12.140625" style="62" customWidth="1"/>
    <col min="15" max="15" width="14.140625" style="62" customWidth="1"/>
    <col min="16" max="16" width="12.140625" style="62" customWidth="1"/>
    <col min="17" max="17" width="13" style="62" customWidth="1"/>
    <col min="18" max="18" width="13.5703125" style="297" customWidth="1"/>
    <col min="19" max="19" width="13.42578125" style="297" customWidth="1"/>
    <col min="20" max="20" width="12.7109375" style="297" customWidth="1"/>
    <col min="21" max="21" width="14.42578125" style="148" customWidth="1"/>
    <col min="22" max="22" width="14.5703125" style="148" customWidth="1"/>
    <col min="23" max="23" width="11.42578125" style="51"/>
    <col min="24" max="24" width="21.7109375" style="10" customWidth="1"/>
    <col min="25" max="25" width="7.42578125" style="10" bestFit="1" customWidth="1"/>
    <col min="26" max="26" width="8.42578125" style="10" bestFit="1" customWidth="1"/>
    <col min="27" max="16384" width="11.42578125" style="51"/>
  </cols>
  <sheetData>
    <row r="1" spans="1:26" s="48" customFormat="1" ht="31.5" customHeight="1" x14ac:dyDescent="0.2">
      <c r="A1" s="86" t="s">
        <v>277</v>
      </c>
      <c r="B1" s="302" t="s">
        <v>280</v>
      </c>
      <c r="C1" s="227" t="s">
        <v>279</v>
      </c>
      <c r="D1" s="300" t="s">
        <v>278</v>
      </c>
      <c r="G1" s="215" t="str">
        <f>+'2 CONTEXTO E IDENTIFICACIÓN'!$D$3</f>
        <v>Vigencia del:</v>
      </c>
      <c r="H1" s="326">
        <f>+IF('2 CONTEXTO E IDENTIFICACIÓN'!$E$3="","",'2 CONTEXTO E IDENTIFICACIÓN'!$E$3)</f>
        <v>45797</v>
      </c>
      <c r="I1" s="214" t="s">
        <v>108</v>
      </c>
      <c r="J1" s="326">
        <f>+IF('2 CONTEXTO E IDENTIFICACIÓN'!$G$3="","",'2 CONTEXTO E IDENTIFICACIÓN'!$G$3)</f>
        <v>46013</v>
      </c>
      <c r="L1" s="53"/>
      <c r="M1" s="52"/>
      <c r="N1" s="53"/>
      <c r="O1" s="53"/>
      <c r="P1" s="53"/>
      <c r="Q1" s="53"/>
      <c r="R1" s="289"/>
      <c r="S1" s="50"/>
      <c r="T1" s="292"/>
      <c r="U1" s="148"/>
      <c r="V1" s="288"/>
      <c r="W1" s="51"/>
      <c r="X1" s="9"/>
      <c r="Y1" s="9"/>
      <c r="Z1" s="9"/>
    </row>
    <row r="2" spans="1:26" s="48" customFormat="1" ht="15" thickBot="1" x14ac:dyDescent="0.25">
      <c r="E2" s="54"/>
      <c r="G2" s="54"/>
      <c r="H2" s="54"/>
      <c r="I2" s="54"/>
      <c r="J2" s="54"/>
      <c r="K2" s="55"/>
      <c r="L2" s="55"/>
      <c r="M2" s="54"/>
      <c r="N2" s="55"/>
      <c r="O2" s="55"/>
      <c r="P2" s="55"/>
      <c r="Q2" s="55"/>
      <c r="R2" s="293"/>
      <c r="S2" s="293"/>
      <c r="T2" s="293"/>
      <c r="U2" s="148"/>
      <c r="V2" s="148"/>
      <c r="W2" s="51"/>
      <c r="X2" s="9"/>
      <c r="Y2" s="9"/>
      <c r="Z2" s="9"/>
    </row>
    <row r="3" spans="1:26" s="57" customFormat="1" ht="16.5" customHeight="1" x14ac:dyDescent="0.25">
      <c r="A3" s="19" t="s">
        <v>152</v>
      </c>
      <c r="B3" s="339" t="str">
        <f>+IF('2 CONTEXTO E IDENTIFICACIÓN'!$B$2="","",'2 CONTEXTO E IDENTIFICACIÓN'!$B$2)</f>
        <v xml:space="preserve">GESTIÓN DOCUMENTAL </v>
      </c>
      <c r="C3" s="339"/>
      <c r="D3" s="339"/>
      <c r="E3" s="56" t="s">
        <v>42</v>
      </c>
      <c r="F3" s="52" t="s">
        <v>43</v>
      </c>
      <c r="G3" s="56"/>
      <c r="H3" s="56"/>
      <c r="I3" s="56"/>
      <c r="R3" s="440" t="s">
        <v>195</v>
      </c>
      <c r="S3" s="440" t="s">
        <v>196</v>
      </c>
      <c r="T3" s="440" t="s">
        <v>197</v>
      </c>
      <c r="U3" s="148"/>
      <c r="V3" s="148"/>
      <c r="W3" s="51"/>
      <c r="X3" s="409" t="s">
        <v>265</v>
      </c>
      <c r="Y3" s="410"/>
      <c r="Z3" s="411"/>
    </row>
    <row r="4" spans="1:26" s="57" customFormat="1" ht="16.5" customHeight="1" thickBot="1" x14ac:dyDescent="0.3">
      <c r="A4" s="219"/>
      <c r="B4" s="218"/>
      <c r="C4" s="218"/>
      <c r="D4" s="148"/>
      <c r="E4" s="56"/>
      <c r="F4" s="56"/>
      <c r="G4" s="56"/>
      <c r="H4" s="56"/>
      <c r="I4" s="56"/>
      <c r="J4" s="447" t="s">
        <v>107</v>
      </c>
      <c r="K4" s="447"/>
      <c r="L4" s="447"/>
      <c r="M4" s="447"/>
      <c r="N4" s="447"/>
      <c r="O4" s="447"/>
      <c r="P4" s="447"/>
      <c r="Q4" s="447"/>
      <c r="R4" s="441"/>
      <c r="S4" s="441"/>
      <c r="T4" s="441"/>
      <c r="U4" s="148"/>
      <c r="V4" s="148"/>
      <c r="W4" s="51"/>
      <c r="X4" s="26" t="s">
        <v>49</v>
      </c>
      <c r="Y4" s="27" t="s">
        <v>266</v>
      </c>
      <c r="Z4" s="28" t="s">
        <v>267</v>
      </c>
    </row>
    <row r="5" spans="1:26" ht="29.25" customHeight="1" x14ac:dyDescent="0.25">
      <c r="A5" s="444" t="s">
        <v>191</v>
      </c>
      <c r="B5" s="432" t="s">
        <v>190</v>
      </c>
      <c r="C5" s="432" t="s">
        <v>112</v>
      </c>
      <c r="D5" s="432" t="s">
        <v>113</v>
      </c>
      <c r="E5" s="448" t="s">
        <v>109</v>
      </c>
      <c r="F5" s="454" t="s">
        <v>169</v>
      </c>
      <c r="G5" s="455"/>
      <c r="H5" s="448"/>
      <c r="I5" s="310"/>
      <c r="J5" s="450" t="s">
        <v>102</v>
      </c>
      <c r="K5" s="451"/>
      <c r="L5" s="451"/>
      <c r="M5" s="451"/>
      <c r="N5" s="452"/>
      <c r="O5" s="450" t="s">
        <v>106</v>
      </c>
      <c r="P5" s="451"/>
      <c r="Q5" s="453"/>
      <c r="R5" s="442"/>
      <c r="S5" s="443"/>
      <c r="T5" s="443"/>
      <c r="X5" s="31" t="s">
        <v>52</v>
      </c>
      <c r="Y5" s="34">
        <v>0.01</v>
      </c>
      <c r="Z5" s="33">
        <v>0.2</v>
      </c>
    </row>
    <row r="6" spans="1:26" s="47" customFormat="1" ht="57.75" thickBot="1" x14ac:dyDescent="0.3">
      <c r="A6" s="445"/>
      <c r="B6" s="446"/>
      <c r="C6" s="433"/>
      <c r="D6" s="433"/>
      <c r="E6" s="449"/>
      <c r="F6" s="311" t="s">
        <v>268</v>
      </c>
      <c r="G6" s="311" t="s">
        <v>170</v>
      </c>
      <c r="H6" s="311" t="s">
        <v>171</v>
      </c>
      <c r="I6" s="311" t="s">
        <v>262</v>
      </c>
      <c r="J6" s="311" t="s">
        <v>87</v>
      </c>
      <c r="K6" s="312" t="s">
        <v>88</v>
      </c>
      <c r="L6" s="312" t="s">
        <v>111</v>
      </c>
      <c r="M6" s="311" t="s">
        <v>89</v>
      </c>
      <c r="N6" s="312" t="s">
        <v>90</v>
      </c>
      <c r="O6" s="312" t="s">
        <v>94</v>
      </c>
      <c r="P6" s="312" t="s">
        <v>3</v>
      </c>
      <c r="Q6" s="313" t="s">
        <v>99</v>
      </c>
      <c r="R6" s="309" t="s">
        <v>110</v>
      </c>
      <c r="S6" s="58" t="s">
        <v>114</v>
      </c>
      <c r="T6" s="287" t="s">
        <v>10</v>
      </c>
      <c r="U6" s="58" t="s">
        <v>263</v>
      </c>
      <c r="V6" s="58" t="s">
        <v>264</v>
      </c>
      <c r="X6" s="36" t="s">
        <v>54</v>
      </c>
      <c r="Y6" s="34">
        <v>0.21</v>
      </c>
      <c r="Z6" s="33">
        <v>0.4</v>
      </c>
    </row>
    <row r="7" spans="1:26" ht="116.25" customHeight="1" x14ac:dyDescent="0.25">
      <c r="A7" s="456" t="str">
        <f>'2 CONTEXTO E IDENTIFICACIÓN'!A7</f>
        <v>R1</v>
      </c>
      <c r="B7" s="459" t="str">
        <f>+'2 CONTEXTO E IDENTIFICACIÓN'!E7</f>
        <v>Posibilidad de pérdida Económica y Reputacional por pérdida de información física en el archivo central de la entidad Debido a la deficiente conservación y preservación de la información.</v>
      </c>
      <c r="C7" s="434">
        <f>+'3 PROBABIL E IMPACTO INHERENTE'!E7</f>
        <v>0.6</v>
      </c>
      <c r="D7" s="437">
        <f>+'3 PROBABIL E IMPACTO INHERENTE'!M7</f>
        <v>0.6</v>
      </c>
      <c r="E7" s="63">
        <v>1</v>
      </c>
      <c r="F7" s="327" t="s">
        <v>284</v>
      </c>
      <c r="G7" s="327" t="s">
        <v>285</v>
      </c>
      <c r="H7" s="327" t="s">
        <v>286</v>
      </c>
      <c r="I7" s="328" t="str">
        <f t="shared" ref="I7:I38" si="0">+CONCATENATE(F7," ",G7," ",H7)</f>
        <v>El lider de gestión documental es el encargado de realizar o actualizar las tablas de retención documental (TRD) y las tablas de valoración documental (TVD) cuando se requiera</v>
      </c>
      <c r="J7" s="5" t="s">
        <v>103</v>
      </c>
      <c r="K7" s="59">
        <f>+IF(J7='11 FORMULAS'!$E$4,'11 FORMULAS'!$F$4,IF(J7='11 FORMULAS'!$E$5,'11 FORMULAS'!$F$5,IF(J7='11 FORMULAS'!$E$6,'11 FORMULAS'!$F$6,"")))</f>
        <v>0.25</v>
      </c>
      <c r="L7" s="59" t="str">
        <f>+IF(OR(J7='11 FORMULAS'!$O$4,J7='11 FORMULAS'!$O$5),'11 FORMULAS'!$P$5,IF(J7='11 FORMULAS'!$O$6,'11 FORMULAS'!$P$6,""))</f>
        <v>Probabilidad</v>
      </c>
      <c r="M7" s="5" t="s">
        <v>92</v>
      </c>
      <c r="N7" s="59">
        <f>+IF(M7='11 FORMULAS'!$H$4,'11 FORMULAS'!$I$4,IF(M7='11 FORMULAS'!$H$5,'11 FORMULAS'!$I$5,""))</f>
        <v>0.15</v>
      </c>
      <c r="O7" s="6" t="s">
        <v>95</v>
      </c>
      <c r="P7" s="6" t="s">
        <v>97</v>
      </c>
      <c r="Q7" s="6" t="s">
        <v>100</v>
      </c>
      <c r="R7" s="294">
        <f>+IFERROR(K7+N7,"")</f>
        <v>0.4</v>
      </c>
      <c r="S7" s="294">
        <f>IF(L7='11 FORMULAS'!$P$5,C7-(C7*R7),C7)</f>
        <v>0.36</v>
      </c>
      <c r="T7" s="294">
        <f>IF(L7='11 FORMULAS'!$P$6,D7-(D7*R7),D7)</f>
        <v>0.6</v>
      </c>
      <c r="U7" s="465">
        <f>+IF(S10="","",S10)</f>
        <v>0.36</v>
      </c>
      <c r="V7" s="468">
        <f>+IF(T10="","",T10)</f>
        <v>0.44999999999999996</v>
      </c>
      <c r="X7" s="39" t="s">
        <v>56</v>
      </c>
      <c r="Y7" s="34">
        <v>0.41</v>
      </c>
      <c r="Z7" s="33">
        <v>0.6</v>
      </c>
    </row>
    <row r="8" spans="1:26" ht="116.25" customHeight="1" x14ac:dyDescent="0.25">
      <c r="A8" s="457"/>
      <c r="B8" s="460"/>
      <c r="C8" s="435"/>
      <c r="D8" s="438"/>
      <c r="E8" s="64">
        <v>2</v>
      </c>
      <c r="F8" s="329" t="s">
        <v>288</v>
      </c>
      <c r="G8" s="329" t="s">
        <v>289</v>
      </c>
      <c r="H8" s="329" t="s">
        <v>287</v>
      </c>
      <c r="I8" s="325" t="str">
        <f t="shared" si="0"/>
        <v>El profesional universitario de gestión documental es el encargado de velar por la conservación y preservación de la información física del archivo central de manera diaria</v>
      </c>
      <c r="J8" s="1" t="s">
        <v>105</v>
      </c>
      <c r="K8" s="60">
        <f>+IF(J8='11 FORMULAS'!$E$4,'11 FORMULAS'!$F$4,IF(J8='11 FORMULAS'!$E$5,'11 FORMULAS'!$F$5,IF(J8='11 FORMULAS'!$E$6,'11 FORMULAS'!$F$6,"")))</f>
        <v>0.1</v>
      </c>
      <c r="L8" s="60" t="str">
        <f>+IF(OR(J8='11 FORMULAS'!$O$4,J8='11 FORMULAS'!$O$5),'11 FORMULAS'!$P$5,IF(J8='11 FORMULAS'!$O$6,'11 FORMULAS'!$P$6,""))</f>
        <v>Impacto</v>
      </c>
      <c r="M8" s="1" t="s">
        <v>92</v>
      </c>
      <c r="N8" s="60">
        <f>+IF(M8='11 FORMULAS'!$H$4,'11 FORMULAS'!$I$4,IF(M8='11 FORMULAS'!$H$5,'11 FORMULAS'!$I$5,""))</f>
        <v>0.15</v>
      </c>
      <c r="O8" s="4" t="s">
        <v>95</v>
      </c>
      <c r="P8" s="4" t="s">
        <v>97</v>
      </c>
      <c r="Q8" s="4" t="s">
        <v>100</v>
      </c>
      <c r="R8" s="295">
        <f t="shared" ref="R8:R10" si="1">+IFERROR(K8+N8,"")</f>
        <v>0.25</v>
      </c>
      <c r="S8" s="295">
        <f>IF(L8='11 FORMULAS'!$P$5,S7-(S7*R8),S7)</f>
        <v>0.36</v>
      </c>
      <c r="T8" s="295">
        <f>IF(L8='11 FORMULAS'!$P$6,T7-(T7*R8),T7)</f>
        <v>0.44999999999999996</v>
      </c>
      <c r="U8" s="466"/>
      <c r="V8" s="469"/>
      <c r="X8" s="40" t="s">
        <v>58</v>
      </c>
      <c r="Y8" s="34">
        <v>0.61</v>
      </c>
      <c r="Z8" s="33">
        <v>0.8</v>
      </c>
    </row>
    <row r="9" spans="1:26" ht="29.45" customHeight="1" x14ac:dyDescent="0.25">
      <c r="A9" s="457"/>
      <c r="B9" s="460"/>
      <c r="C9" s="435"/>
      <c r="D9" s="438"/>
      <c r="E9" s="64">
        <v>3</v>
      </c>
      <c r="F9" s="209"/>
      <c r="G9" s="209"/>
      <c r="H9" s="209"/>
      <c r="I9" s="285" t="str">
        <f t="shared" si="0"/>
        <v xml:space="preserve">  </v>
      </c>
      <c r="J9" s="1"/>
      <c r="K9" s="60" t="str">
        <f>+IF(J9='11 FORMULAS'!$E$4,'11 FORMULAS'!$F$4,IF(J9='11 FORMULAS'!$E$5,'11 FORMULAS'!$F$5,IF(J9='11 FORMULAS'!$E$6,'11 FORMULAS'!$F$6,"")))</f>
        <v/>
      </c>
      <c r="L9" s="60" t="str">
        <f>+IF(OR(J9='11 FORMULAS'!$O$4,J9='11 FORMULAS'!$O$5),'11 FORMULAS'!$P$5,IF(J9='11 FORMULAS'!$O$6,'11 FORMULAS'!$P$6,""))</f>
        <v/>
      </c>
      <c r="M9" s="1"/>
      <c r="N9" s="60" t="str">
        <f>+IF(M9='11 FORMULAS'!$H$4,'11 FORMULAS'!$I$4,IF(M9='11 FORMULAS'!$H$5,'11 FORMULAS'!$I$5,""))</f>
        <v/>
      </c>
      <c r="O9" s="4"/>
      <c r="P9" s="4"/>
      <c r="Q9" s="4"/>
      <c r="R9" s="295" t="str">
        <f>+IFERROR(K9+N9,"")</f>
        <v/>
      </c>
      <c r="S9" s="295">
        <f>IF(L9='11 FORMULAS'!$P$5,S8-(S8*R9),S8)</f>
        <v>0.36</v>
      </c>
      <c r="T9" s="295">
        <f>IF(L9='11 FORMULAS'!$P$6,T8-(T8*R9),T8)</f>
        <v>0.44999999999999996</v>
      </c>
      <c r="U9" s="466"/>
      <c r="V9" s="469"/>
      <c r="X9" s="41" t="s">
        <v>59</v>
      </c>
      <c r="Y9" s="34">
        <v>0.81</v>
      </c>
      <c r="Z9" s="33">
        <v>1</v>
      </c>
    </row>
    <row r="10" spans="1:26" ht="29.45" customHeight="1" thickBot="1" x14ac:dyDescent="0.3">
      <c r="A10" s="458"/>
      <c r="B10" s="461"/>
      <c r="C10" s="436"/>
      <c r="D10" s="439"/>
      <c r="E10" s="65">
        <v>4</v>
      </c>
      <c r="F10" s="210"/>
      <c r="G10" s="210"/>
      <c r="H10" s="210"/>
      <c r="I10" s="286" t="str">
        <f t="shared" si="0"/>
        <v xml:space="preserve">  </v>
      </c>
      <c r="J10" s="7"/>
      <c r="K10" s="61" t="str">
        <f>+IF(J10='11 FORMULAS'!$E$4,'11 FORMULAS'!$F$4,IF(J10='11 FORMULAS'!$E$5,'11 FORMULAS'!$F$5,IF(J10='11 FORMULAS'!$E$6,'11 FORMULAS'!$F$6,"")))</f>
        <v/>
      </c>
      <c r="L10" s="61" t="str">
        <f>+IF(OR(J10='11 FORMULAS'!$O$4,J10='11 FORMULAS'!$O$5),'11 FORMULAS'!$P$5,IF(J10='11 FORMULAS'!$O$6,'11 FORMULAS'!$P$6,""))</f>
        <v/>
      </c>
      <c r="M10" s="7"/>
      <c r="N10" s="61" t="str">
        <f>+IF(M10='11 FORMULAS'!$H$4,'11 FORMULAS'!$I$4,IF(M10='11 FORMULAS'!$H$5,'11 FORMULAS'!$I$5,""))</f>
        <v/>
      </c>
      <c r="O10" s="8"/>
      <c r="P10" s="8"/>
      <c r="Q10" s="8"/>
      <c r="R10" s="296" t="str">
        <f t="shared" si="1"/>
        <v/>
      </c>
      <c r="S10" s="296">
        <f>IF(L10='11 FORMULAS'!$P$5,S9-(S9*R10),S9)</f>
        <v>0.36</v>
      </c>
      <c r="T10" s="296">
        <f>IF(L10='11 FORMULAS'!$P$6,T9-(T9*R10),T9)</f>
        <v>0.44999999999999996</v>
      </c>
      <c r="U10" s="467"/>
      <c r="V10" s="470"/>
      <c r="X10" s="42"/>
      <c r="Y10" s="43"/>
      <c r="Z10" s="44"/>
    </row>
    <row r="11" spans="1:26" ht="75.75" customHeight="1" x14ac:dyDescent="0.25">
      <c r="A11" s="456" t="str">
        <f>'2 CONTEXTO E IDENTIFICACIÓN'!A8</f>
        <v>R2</v>
      </c>
      <c r="B11" s="459" t="str">
        <f>+'2 CONTEXTO E IDENTIFICACIÓN'!E8</f>
        <v xml:space="preserve">  </v>
      </c>
      <c r="C11" s="434" t="str">
        <f>+'3 PROBABIL E IMPACTO INHERENTE'!E8</f>
        <v/>
      </c>
      <c r="D11" s="437" t="str">
        <f>+'3 PROBABIL E IMPACTO INHERENTE'!M8</f>
        <v/>
      </c>
      <c r="E11" s="63">
        <v>1</v>
      </c>
      <c r="F11" s="327"/>
      <c r="G11" s="327"/>
      <c r="H11" s="327"/>
      <c r="I11" s="328" t="str">
        <f t="shared" si="0"/>
        <v xml:space="preserve">  </v>
      </c>
      <c r="J11" s="5"/>
      <c r="K11" s="59" t="str">
        <f>+IF(J11='11 FORMULAS'!$E$4,'11 FORMULAS'!$F$4,IF(J11='11 FORMULAS'!$E$5,'11 FORMULAS'!$F$5,IF(J11='11 FORMULAS'!$E$6,'11 FORMULAS'!$F$6,"")))</f>
        <v/>
      </c>
      <c r="L11" s="59" t="str">
        <f>+IF(OR(J11='11 FORMULAS'!$O$4,J11='11 FORMULAS'!$O$5),'11 FORMULAS'!$P$5,IF(J11='11 FORMULAS'!$O$6,'11 FORMULAS'!$P$6,""))</f>
        <v/>
      </c>
      <c r="M11" s="5"/>
      <c r="N11" s="59" t="str">
        <f>+IF(M11='11 FORMULAS'!$H$4,'11 FORMULAS'!$I$4,IF(M11='11 FORMULAS'!$H$5,'11 FORMULAS'!$I$5,""))</f>
        <v/>
      </c>
      <c r="O11" s="6"/>
      <c r="P11" s="6"/>
      <c r="Q11" s="6"/>
      <c r="R11" s="294" t="str">
        <f>+IFERROR(K11+N11,"")</f>
        <v/>
      </c>
      <c r="S11" s="294" t="str">
        <f>IF(L11='11 FORMULAS'!$P$5,C11-(C11*R11),C11)</f>
        <v/>
      </c>
      <c r="T11" s="294" t="str">
        <f>IF(L11='11 FORMULAS'!$P$6,D11-(D11*R11),D11)</f>
        <v/>
      </c>
      <c r="U11" s="465" t="str">
        <f>+IF(S14="","",S14)</f>
        <v/>
      </c>
      <c r="V11" s="468" t="str">
        <f>+IF(T14="","",T14)</f>
        <v/>
      </c>
      <c r="X11" s="290"/>
      <c r="Y11" s="291"/>
      <c r="Z11" s="291"/>
    </row>
    <row r="12" spans="1:26" ht="86.25" customHeight="1" x14ac:dyDescent="0.25">
      <c r="A12" s="457"/>
      <c r="B12" s="460"/>
      <c r="C12" s="435"/>
      <c r="D12" s="438"/>
      <c r="E12" s="64">
        <v>2</v>
      </c>
      <c r="F12" s="329"/>
      <c r="G12" s="329"/>
      <c r="H12" s="329"/>
      <c r="I12" s="325" t="str">
        <f t="shared" si="0"/>
        <v xml:space="preserve">  </v>
      </c>
      <c r="J12" s="1"/>
      <c r="K12" s="60" t="str">
        <f>+IF(J12='11 FORMULAS'!$E$4,'11 FORMULAS'!$F$4,IF(J12='11 FORMULAS'!$E$5,'11 FORMULAS'!$F$5,IF(J12='11 FORMULAS'!$E$6,'11 FORMULAS'!$F$6,"")))</f>
        <v/>
      </c>
      <c r="L12" s="60" t="str">
        <f>+IF(OR(J12='11 FORMULAS'!$O$4,J12='11 FORMULAS'!$O$5),'11 FORMULAS'!$P$5,IF(J12='11 FORMULAS'!$O$6,'11 FORMULAS'!$P$6,""))</f>
        <v/>
      </c>
      <c r="M12" s="1"/>
      <c r="N12" s="60" t="str">
        <f>+IF(M12='11 FORMULAS'!$H$4,'11 FORMULAS'!$I$4,IF(M12='11 FORMULAS'!$H$5,'11 FORMULAS'!$I$5,""))</f>
        <v/>
      </c>
      <c r="O12" s="4"/>
      <c r="P12" s="4"/>
      <c r="Q12" s="4"/>
      <c r="R12" s="295" t="str">
        <f t="shared" ref="R12" si="2">+IFERROR(K12+N12,"")</f>
        <v/>
      </c>
      <c r="S12" s="295" t="str">
        <f>IF(L12='11 FORMULAS'!$P$5,S11-(S11*R12),S11)</f>
        <v/>
      </c>
      <c r="T12" s="295" t="str">
        <f>IF(L12='11 FORMULAS'!$P$6,T11-(T11*R12),T11)</f>
        <v/>
      </c>
      <c r="U12" s="466"/>
      <c r="V12" s="469"/>
      <c r="X12" s="290"/>
      <c r="Y12" s="291"/>
      <c r="Z12" s="291"/>
    </row>
    <row r="13" spans="1:26" ht="29.45" customHeight="1" x14ac:dyDescent="0.25">
      <c r="A13" s="457"/>
      <c r="B13" s="460"/>
      <c r="C13" s="435"/>
      <c r="D13" s="438"/>
      <c r="E13" s="64">
        <v>3</v>
      </c>
      <c r="F13" s="209"/>
      <c r="G13" s="209"/>
      <c r="H13" s="209"/>
      <c r="I13" s="285" t="str">
        <f t="shared" si="0"/>
        <v xml:space="preserve">  </v>
      </c>
      <c r="J13" s="1"/>
      <c r="K13" s="60" t="str">
        <f>+IF(J13='11 FORMULAS'!$E$4,'11 FORMULAS'!$F$4,IF(J13='11 FORMULAS'!$E$5,'11 FORMULAS'!$F$5,IF(J13='11 FORMULAS'!$E$6,'11 FORMULAS'!$F$6,"")))</f>
        <v/>
      </c>
      <c r="L13" s="60" t="str">
        <f>+IF(OR(J13='11 FORMULAS'!$O$4,J13='11 FORMULAS'!$O$5),'11 FORMULAS'!$P$5,IF(J13='11 FORMULAS'!$O$6,'11 FORMULAS'!$P$6,""))</f>
        <v/>
      </c>
      <c r="M13" s="1"/>
      <c r="N13" s="60" t="str">
        <f>+IF(M13='11 FORMULAS'!$H$4,'11 FORMULAS'!$I$4,IF(M13='11 FORMULAS'!$H$5,'11 FORMULAS'!$I$5,""))</f>
        <v/>
      </c>
      <c r="O13" s="4"/>
      <c r="P13" s="4"/>
      <c r="Q13" s="4"/>
      <c r="R13" s="295" t="str">
        <f>+IFERROR(K13+N13,"")</f>
        <v/>
      </c>
      <c r="S13" s="295" t="str">
        <f>IF(L13='11 FORMULAS'!$P$5,S12-(S12*R13),S12)</f>
        <v/>
      </c>
      <c r="T13" s="295" t="str">
        <f>IF(L13='11 FORMULAS'!$P$6,T12-(T12*R13),T12)</f>
        <v/>
      </c>
      <c r="U13" s="466"/>
      <c r="V13" s="469"/>
      <c r="X13" s="290"/>
      <c r="Y13" s="291"/>
      <c r="Z13" s="291"/>
    </row>
    <row r="14" spans="1:26" ht="29.45" customHeight="1" thickBot="1" x14ac:dyDescent="0.3">
      <c r="A14" s="458"/>
      <c r="B14" s="461"/>
      <c r="C14" s="436"/>
      <c r="D14" s="439"/>
      <c r="E14" s="65">
        <v>4</v>
      </c>
      <c r="F14" s="210"/>
      <c r="G14" s="210"/>
      <c r="H14" s="210"/>
      <c r="I14" s="286" t="str">
        <f t="shared" si="0"/>
        <v xml:space="preserve">  </v>
      </c>
      <c r="J14" s="7"/>
      <c r="K14" s="61" t="str">
        <f>+IF(J14='11 FORMULAS'!$E$4,'11 FORMULAS'!$F$4,IF(J14='11 FORMULAS'!$E$5,'11 FORMULAS'!$F$5,IF(J14='11 FORMULAS'!$E$6,'11 FORMULAS'!$F$6,"")))</f>
        <v/>
      </c>
      <c r="L14" s="61" t="str">
        <f>+IF(OR(J14='11 FORMULAS'!$O$4,J14='11 FORMULAS'!$O$5),'11 FORMULAS'!$P$5,IF(J14='11 FORMULAS'!$O$6,'11 FORMULAS'!$P$6,""))</f>
        <v/>
      </c>
      <c r="M14" s="7"/>
      <c r="N14" s="61" t="str">
        <f>+IF(M14='11 FORMULAS'!$H$4,'11 FORMULAS'!$I$4,IF(M14='11 FORMULAS'!$H$5,'11 FORMULAS'!$I$5,""))</f>
        <v/>
      </c>
      <c r="O14" s="8"/>
      <c r="P14" s="8"/>
      <c r="Q14" s="8"/>
      <c r="R14" s="296" t="str">
        <f t="shared" ref="R14" si="3">+IFERROR(K14+N14,"")</f>
        <v/>
      </c>
      <c r="S14" s="296" t="str">
        <f>IF(L14='11 FORMULAS'!$P$5,S13-(S13*R14),S13)</f>
        <v/>
      </c>
      <c r="T14" s="296" t="str">
        <f>IF(L14='11 FORMULAS'!$P$6,T13-(T13*R14),T13)</f>
        <v/>
      </c>
      <c r="U14" s="467"/>
      <c r="V14" s="470"/>
    </row>
    <row r="15" spans="1:26" ht="82.5" customHeight="1" x14ac:dyDescent="0.25">
      <c r="A15" s="456" t="str">
        <f>'2 CONTEXTO E IDENTIFICACIÓN'!A9</f>
        <v>R3</v>
      </c>
      <c r="B15" s="459" t="str">
        <f>+'2 CONTEXTO E IDENTIFICACIÓN'!E9</f>
        <v xml:space="preserve">  </v>
      </c>
      <c r="C15" s="434" t="str">
        <f>+'3 PROBABIL E IMPACTO INHERENTE'!E9</f>
        <v/>
      </c>
      <c r="D15" s="437" t="str">
        <f>+'3 PROBABIL E IMPACTO INHERENTE'!M9</f>
        <v/>
      </c>
      <c r="E15" s="63">
        <v>1</v>
      </c>
      <c r="F15" s="327"/>
      <c r="G15" s="327"/>
      <c r="H15" s="327"/>
      <c r="I15" s="328" t="str">
        <f t="shared" si="0"/>
        <v xml:space="preserve">  </v>
      </c>
      <c r="J15" s="5"/>
      <c r="K15" s="59" t="str">
        <f>+IF(J15='11 FORMULAS'!$E$4,'11 FORMULAS'!$F$4,IF(J15='11 FORMULAS'!$E$5,'11 FORMULAS'!$F$5,IF(J15='11 FORMULAS'!$E$6,'11 FORMULAS'!$F$6,"")))</f>
        <v/>
      </c>
      <c r="L15" s="59" t="str">
        <f>+IF(OR(J15='11 FORMULAS'!$O$4,J15='11 FORMULAS'!$O$5),'11 FORMULAS'!$P$5,IF(J15='11 FORMULAS'!$O$6,'11 FORMULAS'!$P$6,""))</f>
        <v/>
      </c>
      <c r="M15" s="5"/>
      <c r="N15" s="59" t="str">
        <f>+IF(M15='11 FORMULAS'!$H$4,'11 FORMULAS'!$I$4,IF(M15='11 FORMULAS'!$H$5,'11 FORMULAS'!$I$5,""))</f>
        <v/>
      </c>
      <c r="O15" s="6"/>
      <c r="P15" s="6"/>
      <c r="Q15" s="6"/>
      <c r="R15" s="294" t="str">
        <f>+IFERROR(K15+N15,"")</f>
        <v/>
      </c>
      <c r="S15" s="294" t="str">
        <f>IF(L15='11 FORMULAS'!$P$5,C15-(C15*R15),C15)</f>
        <v/>
      </c>
      <c r="T15" s="294" t="str">
        <f>IF(L15='11 FORMULAS'!$P$6,D15-(D15*R15),D15)</f>
        <v/>
      </c>
      <c r="U15" s="465" t="str">
        <f>+IF(S18="","",S18)</f>
        <v/>
      </c>
      <c r="V15" s="468" t="str">
        <f>+IF(T18="","",T18)</f>
        <v/>
      </c>
      <c r="X15" s="290"/>
      <c r="Y15" s="291"/>
      <c r="Z15" s="291"/>
    </row>
    <row r="16" spans="1:26" ht="29.45" customHeight="1" x14ac:dyDescent="0.25">
      <c r="A16" s="457"/>
      <c r="B16" s="460"/>
      <c r="C16" s="435"/>
      <c r="D16" s="438"/>
      <c r="E16" s="64">
        <v>2</v>
      </c>
      <c r="F16" s="209"/>
      <c r="G16" s="209"/>
      <c r="H16" s="209"/>
      <c r="I16" s="285" t="str">
        <f t="shared" si="0"/>
        <v xml:space="preserve">  </v>
      </c>
      <c r="J16" s="1"/>
      <c r="K16" s="60" t="str">
        <f>+IF(J16='11 FORMULAS'!$E$4,'11 FORMULAS'!$F$4,IF(J16='11 FORMULAS'!$E$5,'11 FORMULAS'!$F$5,IF(J16='11 FORMULAS'!$E$6,'11 FORMULAS'!$F$6,"")))</f>
        <v/>
      </c>
      <c r="L16" s="60" t="str">
        <f>+IF(OR(J16='11 FORMULAS'!$O$4,J16='11 FORMULAS'!$O$5),'11 FORMULAS'!$P$5,IF(J16='11 FORMULAS'!$O$6,'11 FORMULAS'!$P$6,""))</f>
        <v/>
      </c>
      <c r="M16" s="1"/>
      <c r="N16" s="60" t="str">
        <f>+IF(M16='11 FORMULAS'!$H$4,'11 FORMULAS'!$I$4,IF(M16='11 FORMULAS'!$H$5,'11 FORMULAS'!$I$5,""))</f>
        <v/>
      </c>
      <c r="O16" s="4"/>
      <c r="P16" s="4"/>
      <c r="Q16" s="4"/>
      <c r="R16" s="295" t="str">
        <f t="shared" ref="R16" si="4">+IFERROR(K16+N16,"")</f>
        <v/>
      </c>
      <c r="S16" s="295" t="str">
        <f>IF(L16='11 FORMULAS'!$P$5,S15-(S15*R16),S15)</f>
        <v/>
      </c>
      <c r="T16" s="295" t="str">
        <f>IF(L16='11 FORMULAS'!$P$6,T15-(T15*R16),T15)</f>
        <v/>
      </c>
      <c r="U16" s="466"/>
      <c r="V16" s="469"/>
      <c r="X16" s="290"/>
      <c r="Y16" s="291"/>
      <c r="Z16" s="291"/>
    </row>
    <row r="17" spans="1:26" ht="29.45" customHeight="1" x14ac:dyDescent="0.25">
      <c r="A17" s="457"/>
      <c r="B17" s="460"/>
      <c r="C17" s="435"/>
      <c r="D17" s="438"/>
      <c r="E17" s="64">
        <v>3</v>
      </c>
      <c r="F17" s="209"/>
      <c r="G17" s="209"/>
      <c r="H17" s="209"/>
      <c r="I17" s="285" t="str">
        <f t="shared" si="0"/>
        <v xml:space="preserve">  </v>
      </c>
      <c r="J17" s="1"/>
      <c r="K17" s="60" t="str">
        <f>+IF(J17='11 FORMULAS'!$E$4,'11 FORMULAS'!$F$4,IF(J17='11 FORMULAS'!$E$5,'11 FORMULAS'!$F$5,IF(J17='11 FORMULAS'!$E$6,'11 FORMULAS'!$F$6,"")))</f>
        <v/>
      </c>
      <c r="L17" s="60" t="str">
        <f>+IF(OR(J17='11 FORMULAS'!$O$4,J17='11 FORMULAS'!$O$5),'11 FORMULAS'!$P$5,IF(J17='11 FORMULAS'!$O$6,'11 FORMULAS'!$P$6,""))</f>
        <v/>
      </c>
      <c r="M17" s="1"/>
      <c r="N17" s="60" t="str">
        <f>+IF(M17='11 FORMULAS'!$H$4,'11 FORMULAS'!$I$4,IF(M17='11 FORMULAS'!$H$5,'11 FORMULAS'!$I$5,""))</f>
        <v/>
      </c>
      <c r="O17" s="4"/>
      <c r="P17" s="4"/>
      <c r="Q17" s="4"/>
      <c r="R17" s="295" t="str">
        <f>+IFERROR(K17+N17,"")</f>
        <v/>
      </c>
      <c r="S17" s="295" t="str">
        <f>IF(L17='11 FORMULAS'!$P$5,S16-(S16*R17),S16)</f>
        <v/>
      </c>
      <c r="T17" s="295" t="str">
        <f>IF(L17='11 FORMULAS'!$P$6,T16-(T16*R17),T16)</f>
        <v/>
      </c>
      <c r="U17" s="466"/>
      <c r="V17" s="469"/>
      <c r="X17" s="290"/>
      <c r="Y17" s="291"/>
      <c r="Z17" s="291"/>
    </row>
    <row r="18" spans="1:26" ht="29.45" customHeight="1" thickBot="1" x14ac:dyDescent="0.3">
      <c r="A18" s="458"/>
      <c r="B18" s="461"/>
      <c r="C18" s="436"/>
      <c r="D18" s="439"/>
      <c r="E18" s="65">
        <v>4</v>
      </c>
      <c r="F18" s="210"/>
      <c r="G18" s="210"/>
      <c r="H18" s="210"/>
      <c r="I18" s="286" t="str">
        <f t="shared" si="0"/>
        <v xml:space="preserve">  </v>
      </c>
      <c r="J18" s="7"/>
      <c r="K18" s="61" t="str">
        <f>+IF(J18='11 FORMULAS'!$E$4,'11 FORMULAS'!$F$4,IF(J18='11 FORMULAS'!$E$5,'11 FORMULAS'!$F$5,IF(J18='11 FORMULAS'!$E$6,'11 FORMULAS'!$F$6,"")))</f>
        <v/>
      </c>
      <c r="L18" s="61" t="str">
        <f>+IF(OR(J18='11 FORMULAS'!$O$4,J18='11 FORMULAS'!$O$5),'11 FORMULAS'!$P$5,IF(J18='11 FORMULAS'!$O$6,'11 FORMULAS'!$P$6,""))</f>
        <v/>
      </c>
      <c r="M18" s="7"/>
      <c r="N18" s="61" t="str">
        <f>+IF(M18='11 FORMULAS'!$H$4,'11 FORMULAS'!$I$4,IF(M18='11 FORMULAS'!$H$5,'11 FORMULAS'!$I$5,""))</f>
        <v/>
      </c>
      <c r="O18" s="8"/>
      <c r="P18" s="8"/>
      <c r="Q18" s="8"/>
      <c r="R18" s="296" t="str">
        <f t="shared" ref="R18" si="5">+IFERROR(K18+N18,"")</f>
        <v/>
      </c>
      <c r="S18" s="296" t="str">
        <f>IF(L18='11 FORMULAS'!$P$5,S17-(S17*R18),S17)</f>
        <v/>
      </c>
      <c r="T18" s="296" t="str">
        <f>IF(L18='11 FORMULAS'!$P$6,T17-(T17*R18),T17)</f>
        <v/>
      </c>
      <c r="U18" s="467"/>
      <c r="V18" s="470"/>
    </row>
    <row r="19" spans="1:26" ht="74.25" customHeight="1" x14ac:dyDescent="0.25">
      <c r="A19" s="456" t="str">
        <f>'2 CONTEXTO E IDENTIFICACIÓN'!A10</f>
        <v>R4</v>
      </c>
      <c r="B19" s="459" t="str">
        <f>+'2 CONTEXTO E IDENTIFICACIÓN'!E10</f>
        <v xml:space="preserve">  </v>
      </c>
      <c r="C19" s="434" t="str">
        <f>+'3 PROBABIL E IMPACTO INHERENTE'!E10</f>
        <v/>
      </c>
      <c r="D19" s="437" t="str">
        <f>+'3 PROBABIL E IMPACTO INHERENTE'!M10</f>
        <v/>
      </c>
      <c r="E19" s="63">
        <v>1</v>
      </c>
      <c r="F19" s="327"/>
      <c r="G19" s="327"/>
      <c r="H19" s="327"/>
      <c r="I19" s="328" t="str">
        <f t="shared" si="0"/>
        <v xml:space="preserve">  </v>
      </c>
      <c r="J19" s="5"/>
      <c r="K19" s="59" t="str">
        <f>+IF(J19='11 FORMULAS'!$E$4,'11 FORMULAS'!$F$4,IF(J19='11 FORMULAS'!$E$5,'11 FORMULAS'!$F$5,IF(J19='11 FORMULAS'!$E$6,'11 FORMULAS'!$F$6,"")))</f>
        <v/>
      </c>
      <c r="L19" s="59" t="str">
        <f>+IF(OR(J19='11 FORMULAS'!$O$4,J19='11 FORMULAS'!$O$5),'11 FORMULAS'!$P$5,IF(J19='11 FORMULAS'!$O$6,'11 FORMULAS'!$P$6,""))</f>
        <v/>
      </c>
      <c r="M19" s="5"/>
      <c r="N19" s="59" t="str">
        <f>+IF(M19='11 FORMULAS'!$H$4,'11 FORMULAS'!$I$4,IF(M19='11 FORMULAS'!$H$5,'11 FORMULAS'!$I$5,""))</f>
        <v/>
      </c>
      <c r="O19" s="6"/>
      <c r="P19" s="6"/>
      <c r="Q19" s="6"/>
      <c r="R19" s="294" t="str">
        <f>+IFERROR(K19+N19,"")</f>
        <v/>
      </c>
      <c r="S19" s="294" t="str">
        <f>IF(L19='11 FORMULAS'!$P$5,C19-(C19*R19),C19)</f>
        <v/>
      </c>
      <c r="T19" s="294" t="str">
        <f>IF(L19='11 FORMULAS'!$P$6,D19-(D19*R19),D19)</f>
        <v/>
      </c>
      <c r="U19" s="465" t="str">
        <f>+IF(S22="","",S22)</f>
        <v/>
      </c>
      <c r="V19" s="468" t="str">
        <f>+IF(T22="","",T22)</f>
        <v/>
      </c>
      <c r="X19" s="290"/>
      <c r="Y19" s="291"/>
      <c r="Z19" s="291"/>
    </row>
    <row r="20" spans="1:26" ht="29.45" customHeight="1" x14ac:dyDescent="0.25">
      <c r="A20" s="457"/>
      <c r="B20" s="460"/>
      <c r="C20" s="435"/>
      <c r="D20" s="438"/>
      <c r="E20" s="64">
        <v>2</v>
      </c>
      <c r="F20" s="209"/>
      <c r="G20" s="209"/>
      <c r="H20" s="209"/>
      <c r="I20" s="285" t="str">
        <f t="shared" si="0"/>
        <v xml:space="preserve">  </v>
      </c>
      <c r="J20" s="1"/>
      <c r="K20" s="60" t="str">
        <f>+IF(J20='11 FORMULAS'!$E$4,'11 FORMULAS'!$F$4,IF(J20='11 FORMULAS'!$E$5,'11 FORMULAS'!$F$5,IF(J20='11 FORMULAS'!$E$6,'11 FORMULAS'!$F$6,"")))</f>
        <v/>
      </c>
      <c r="L20" s="60" t="str">
        <f>+IF(OR(J20='11 FORMULAS'!$O$4,J20='11 FORMULAS'!$O$5),'11 FORMULAS'!$P$5,IF(J20='11 FORMULAS'!$O$6,'11 FORMULAS'!$P$6,""))</f>
        <v/>
      </c>
      <c r="M20" s="1"/>
      <c r="N20" s="60" t="str">
        <f>+IF(M20='11 FORMULAS'!$H$4,'11 FORMULAS'!$I$4,IF(M20='11 FORMULAS'!$H$5,'11 FORMULAS'!$I$5,""))</f>
        <v/>
      </c>
      <c r="O20" s="4"/>
      <c r="P20" s="4"/>
      <c r="Q20" s="4"/>
      <c r="R20" s="295" t="str">
        <f t="shared" ref="R20" si="6">+IFERROR(K20+N20,"")</f>
        <v/>
      </c>
      <c r="S20" s="295" t="str">
        <f>IF(L20='11 FORMULAS'!$P$5,S19-(S19*R20),S19)</f>
        <v/>
      </c>
      <c r="T20" s="295" t="str">
        <f>IF(L20='11 FORMULAS'!$P$6,T19-(T19*R20),T19)</f>
        <v/>
      </c>
      <c r="U20" s="466"/>
      <c r="V20" s="469"/>
      <c r="X20" s="290"/>
      <c r="Y20" s="291"/>
      <c r="Z20" s="291"/>
    </row>
    <row r="21" spans="1:26" ht="29.45" customHeight="1" x14ac:dyDescent="0.25">
      <c r="A21" s="457"/>
      <c r="B21" s="460"/>
      <c r="C21" s="435"/>
      <c r="D21" s="438"/>
      <c r="E21" s="64">
        <v>3</v>
      </c>
      <c r="F21" s="209"/>
      <c r="G21" s="209"/>
      <c r="H21" s="209"/>
      <c r="I21" s="285" t="str">
        <f t="shared" si="0"/>
        <v xml:space="preserve">  </v>
      </c>
      <c r="J21" s="1"/>
      <c r="K21" s="60" t="str">
        <f>+IF(J21='11 FORMULAS'!$E$4,'11 FORMULAS'!$F$4,IF(J21='11 FORMULAS'!$E$5,'11 FORMULAS'!$F$5,IF(J21='11 FORMULAS'!$E$6,'11 FORMULAS'!$F$6,"")))</f>
        <v/>
      </c>
      <c r="L21" s="60" t="str">
        <f>+IF(OR(J21='11 FORMULAS'!$O$4,J21='11 FORMULAS'!$O$5),'11 FORMULAS'!$P$5,IF(J21='11 FORMULAS'!$O$6,'11 FORMULAS'!$P$6,""))</f>
        <v/>
      </c>
      <c r="M21" s="1"/>
      <c r="N21" s="60" t="str">
        <f>+IF(M21='11 FORMULAS'!$H$4,'11 FORMULAS'!$I$4,IF(M21='11 FORMULAS'!$H$5,'11 FORMULAS'!$I$5,""))</f>
        <v/>
      </c>
      <c r="O21" s="4"/>
      <c r="P21" s="4"/>
      <c r="Q21" s="4"/>
      <c r="R21" s="295" t="str">
        <f>+IFERROR(K21+N21,"")</f>
        <v/>
      </c>
      <c r="S21" s="295" t="str">
        <f>IF(L21='11 FORMULAS'!$P$5,S20-(S20*R21),S20)</f>
        <v/>
      </c>
      <c r="T21" s="295" t="str">
        <f>IF(L21='11 FORMULAS'!$P$6,T20-(T20*R21),T20)</f>
        <v/>
      </c>
      <c r="U21" s="466"/>
      <c r="V21" s="469"/>
      <c r="X21" s="290"/>
      <c r="Y21" s="291"/>
      <c r="Z21" s="291"/>
    </row>
    <row r="22" spans="1:26" ht="29.45" customHeight="1" thickBot="1" x14ac:dyDescent="0.3">
      <c r="A22" s="458"/>
      <c r="B22" s="461"/>
      <c r="C22" s="436"/>
      <c r="D22" s="439"/>
      <c r="E22" s="65">
        <v>4</v>
      </c>
      <c r="F22" s="210"/>
      <c r="G22" s="210"/>
      <c r="H22" s="210"/>
      <c r="I22" s="286" t="str">
        <f t="shared" si="0"/>
        <v xml:space="preserve">  </v>
      </c>
      <c r="J22" s="7"/>
      <c r="K22" s="61" t="str">
        <f>+IF(J22='11 FORMULAS'!$E$4,'11 FORMULAS'!$F$4,IF(J22='11 FORMULAS'!$E$5,'11 FORMULAS'!$F$5,IF(J22='11 FORMULAS'!$E$6,'11 FORMULAS'!$F$6,"")))</f>
        <v/>
      </c>
      <c r="L22" s="61" t="str">
        <f>+IF(OR(J22='11 FORMULAS'!$O$4,J22='11 FORMULAS'!$O$5),'11 FORMULAS'!$P$5,IF(J22='11 FORMULAS'!$O$6,'11 FORMULAS'!$P$6,""))</f>
        <v/>
      </c>
      <c r="M22" s="7"/>
      <c r="N22" s="61" t="str">
        <f>+IF(M22='11 FORMULAS'!$H$4,'11 FORMULAS'!$I$4,IF(M22='11 FORMULAS'!$H$5,'11 FORMULAS'!$I$5,""))</f>
        <v/>
      </c>
      <c r="O22" s="8"/>
      <c r="P22" s="8"/>
      <c r="Q22" s="8"/>
      <c r="R22" s="296" t="str">
        <f t="shared" ref="R22" si="7">+IFERROR(K22+N22,"")</f>
        <v/>
      </c>
      <c r="S22" s="296" t="str">
        <f>IF(L22='11 FORMULAS'!$P$5,S21-(S21*R22),S21)</f>
        <v/>
      </c>
      <c r="T22" s="296" t="str">
        <f>IF(L22='11 FORMULAS'!$P$6,T21-(T21*R22),T21)</f>
        <v/>
      </c>
      <c r="U22" s="467"/>
      <c r="V22" s="470"/>
    </row>
    <row r="23" spans="1:26" ht="74.25" customHeight="1" x14ac:dyDescent="0.25">
      <c r="A23" s="456" t="str">
        <f>'2 CONTEXTO E IDENTIFICACIÓN'!A11</f>
        <v>R5</v>
      </c>
      <c r="B23" s="459" t="str">
        <f>+'2 CONTEXTO E IDENTIFICACIÓN'!E11</f>
        <v xml:space="preserve">  </v>
      </c>
      <c r="C23" s="434" t="str">
        <f>+'3 PROBABIL E IMPACTO INHERENTE'!E11</f>
        <v/>
      </c>
      <c r="D23" s="437" t="str">
        <f>+'3 PROBABIL E IMPACTO INHERENTE'!M11</f>
        <v/>
      </c>
      <c r="E23" s="63">
        <v>1</v>
      </c>
      <c r="F23" s="327"/>
      <c r="G23" s="327"/>
      <c r="H23" s="327"/>
      <c r="I23" s="328" t="str">
        <f t="shared" si="0"/>
        <v xml:space="preserve">  </v>
      </c>
      <c r="J23" s="5"/>
      <c r="K23" s="59" t="str">
        <f>+IF(J23='11 FORMULAS'!$E$4,'11 FORMULAS'!$F$4,IF(J23='11 FORMULAS'!$E$5,'11 FORMULAS'!$F$5,IF(J23='11 FORMULAS'!$E$6,'11 FORMULAS'!$F$6,"")))</f>
        <v/>
      </c>
      <c r="L23" s="59" t="str">
        <f>+IF(OR(J23='11 FORMULAS'!$O$4,J23='11 FORMULAS'!$O$5),'11 FORMULAS'!$P$5,IF(J23='11 FORMULAS'!$O$6,'11 FORMULAS'!$P$6,""))</f>
        <v/>
      </c>
      <c r="M23" s="5"/>
      <c r="N23" s="59" t="str">
        <f>+IF(M23='11 FORMULAS'!$H$4,'11 FORMULAS'!$I$4,IF(M23='11 FORMULAS'!$H$5,'11 FORMULAS'!$I$5,""))</f>
        <v/>
      </c>
      <c r="O23" s="6"/>
      <c r="P23" s="6"/>
      <c r="Q23" s="6"/>
      <c r="R23" s="294" t="str">
        <f>+IFERROR(K23+N23,"")</f>
        <v/>
      </c>
      <c r="S23" s="294" t="str">
        <f>IF(L23='11 FORMULAS'!$P$5,C23-(C23*R23),C23)</f>
        <v/>
      </c>
      <c r="T23" s="294" t="str">
        <f>IF(L23='11 FORMULAS'!$P$6,D23-(D23*R23),D23)</f>
        <v/>
      </c>
      <c r="U23" s="465" t="str">
        <f>+IF(S26="","",S26)</f>
        <v/>
      </c>
      <c r="V23" s="468" t="str">
        <f>+IF(T26="","",T26)</f>
        <v/>
      </c>
      <c r="X23" s="290"/>
      <c r="Y23" s="291"/>
      <c r="Z23" s="291"/>
    </row>
    <row r="24" spans="1:26" ht="90.75" customHeight="1" x14ac:dyDescent="0.25">
      <c r="A24" s="457"/>
      <c r="B24" s="460"/>
      <c r="C24" s="435"/>
      <c r="D24" s="438"/>
      <c r="E24" s="64">
        <v>2</v>
      </c>
      <c r="F24" s="329"/>
      <c r="G24" s="329"/>
      <c r="H24" s="329"/>
      <c r="I24" s="325" t="str">
        <f t="shared" si="0"/>
        <v xml:space="preserve">  </v>
      </c>
      <c r="J24" s="1"/>
      <c r="K24" s="60" t="str">
        <f>+IF(J24='11 FORMULAS'!$E$4,'11 FORMULAS'!$F$4,IF(J24='11 FORMULAS'!$E$5,'11 FORMULAS'!$F$5,IF(J24='11 FORMULAS'!$E$6,'11 FORMULAS'!$F$6,"")))</f>
        <v/>
      </c>
      <c r="L24" s="60" t="str">
        <f>+IF(OR(J24='11 FORMULAS'!$O$4,J24='11 FORMULAS'!$O$5),'11 FORMULAS'!$P$5,IF(J24='11 FORMULAS'!$O$6,'11 FORMULAS'!$P$6,""))</f>
        <v/>
      </c>
      <c r="M24" s="1"/>
      <c r="N24" s="60" t="str">
        <f>+IF(M24='11 FORMULAS'!$H$4,'11 FORMULAS'!$I$4,IF(M24='11 FORMULAS'!$H$5,'11 FORMULAS'!$I$5,""))</f>
        <v/>
      </c>
      <c r="O24" s="4"/>
      <c r="P24" s="4"/>
      <c r="Q24" s="4"/>
      <c r="R24" s="295" t="str">
        <f t="shared" ref="R24" si="8">+IFERROR(K24+N24,"")</f>
        <v/>
      </c>
      <c r="S24" s="295" t="str">
        <f>IF(L24='11 FORMULAS'!$P$5,S23-(S23*R24),S23)</f>
        <v/>
      </c>
      <c r="T24" s="295" t="str">
        <f>IF(L24='11 FORMULAS'!$P$6,T23-(T23*R24),T23)</f>
        <v/>
      </c>
      <c r="U24" s="466"/>
      <c r="V24" s="469"/>
      <c r="X24" s="290"/>
      <c r="Y24" s="291"/>
      <c r="Z24" s="291"/>
    </row>
    <row r="25" spans="1:26" ht="29.45" customHeight="1" x14ac:dyDescent="0.25">
      <c r="A25" s="457"/>
      <c r="B25" s="460"/>
      <c r="C25" s="435"/>
      <c r="D25" s="438"/>
      <c r="E25" s="64">
        <v>3</v>
      </c>
      <c r="F25" s="209"/>
      <c r="G25" s="209"/>
      <c r="H25" s="209"/>
      <c r="I25" s="285" t="str">
        <f t="shared" si="0"/>
        <v xml:space="preserve">  </v>
      </c>
      <c r="J25" s="1"/>
      <c r="K25" s="60" t="str">
        <f>+IF(J25='11 FORMULAS'!$E$4,'11 FORMULAS'!$F$4,IF(J25='11 FORMULAS'!$E$5,'11 FORMULAS'!$F$5,IF(J25='11 FORMULAS'!$E$6,'11 FORMULAS'!$F$6,"")))</f>
        <v/>
      </c>
      <c r="L25" s="60" t="str">
        <f>+IF(OR(J25='11 FORMULAS'!$O$4,J25='11 FORMULAS'!$O$5),'11 FORMULAS'!$P$5,IF(J25='11 FORMULAS'!$O$6,'11 FORMULAS'!$P$6,""))</f>
        <v/>
      </c>
      <c r="M25" s="1"/>
      <c r="N25" s="60" t="str">
        <f>+IF(M25='11 FORMULAS'!$H$4,'11 FORMULAS'!$I$4,IF(M25='11 FORMULAS'!$H$5,'11 FORMULAS'!$I$5,""))</f>
        <v/>
      </c>
      <c r="O25" s="4"/>
      <c r="P25" s="4"/>
      <c r="Q25" s="4"/>
      <c r="R25" s="295" t="str">
        <f>+IFERROR(K25+N25,"")</f>
        <v/>
      </c>
      <c r="S25" s="295" t="str">
        <f>IF(L25='11 FORMULAS'!$P$5,S24-(S24*R25),S24)</f>
        <v/>
      </c>
      <c r="T25" s="295" t="str">
        <f>IF(L25='11 FORMULAS'!$P$6,T24-(T24*R25),T24)</f>
        <v/>
      </c>
      <c r="U25" s="466"/>
      <c r="V25" s="469"/>
      <c r="X25" s="290"/>
      <c r="Y25" s="291"/>
      <c r="Z25" s="291"/>
    </row>
    <row r="26" spans="1:26" ht="29.45" customHeight="1" thickBot="1" x14ac:dyDescent="0.3">
      <c r="A26" s="458"/>
      <c r="B26" s="461"/>
      <c r="C26" s="436"/>
      <c r="D26" s="439"/>
      <c r="E26" s="65">
        <v>4</v>
      </c>
      <c r="F26" s="210"/>
      <c r="G26" s="210"/>
      <c r="H26" s="210"/>
      <c r="I26" s="286" t="str">
        <f t="shared" si="0"/>
        <v xml:space="preserve">  </v>
      </c>
      <c r="J26" s="7"/>
      <c r="K26" s="61" t="str">
        <f>+IF(J26='11 FORMULAS'!$E$4,'11 FORMULAS'!$F$4,IF(J26='11 FORMULAS'!$E$5,'11 FORMULAS'!$F$5,IF(J26='11 FORMULAS'!$E$6,'11 FORMULAS'!$F$6,"")))</f>
        <v/>
      </c>
      <c r="L26" s="61" t="str">
        <f>+IF(OR(J26='11 FORMULAS'!$O$4,J26='11 FORMULAS'!$O$5),'11 FORMULAS'!$P$5,IF(J26='11 FORMULAS'!$O$6,'11 FORMULAS'!$P$6,""))</f>
        <v/>
      </c>
      <c r="M26" s="7"/>
      <c r="N26" s="61" t="str">
        <f>+IF(M26='11 FORMULAS'!$H$4,'11 FORMULAS'!$I$4,IF(M26='11 FORMULAS'!$H$5,'11 FORMULAS'!$I$5,""))</f>
        <v/>
      </c>
      <c r="O26" s="8"/>
      <c r="P26" s="8"/>
      <c r="Q26" s="8"/>
      <c r="R26" s="296" t="str">
        <f t="shared" ref="R26" si="9">+IFERROR(K26+N26,"")</f>
        <v/>
      </c>
      <c r="S26" s="296" t="str">
        <f>IF(L26='11 FORMULAS'!$P$5,S25-(S25*R26),S25)</f>
        <v/>
      </c>
      <c r="T26" s="296" t="str">
        <f>IF(L26='11 FORMULAS'!$P$6,T25-(T25*R26),T25)</f>
        <v/>
      </c>
      <c r="U26" s="467"/>
      <c r="V26" s="470"/>
    </row>
    <row r="27" spans="1:26" ht="79.5" customHeight="1" x14ac:dyDescent="0.25">
      <c r="A27" s="456" t="str">
        <f>'2 CONTEXTO E IDENTIFICACIÓN'!A12</f>
        <v>R6</v>
      </c>
      <c r="B27" s="459" t="str">
        <f>+'2 CONTEXTO E IDENTIFICACIÓN'!E12</f>
        <v xml:space="preserve">  </v>
      </c>
      <c r="C27" s="434" t="str">
        <f>+'3 PROBABIL E IMPACTO INHERENTE'!E12</f>
        <v/>
      </c>
      <c r="D27" s="437" t="str">
        <f>+'3 PROBABIL E IMPACTO INHERENTE'!M12</f>
        <v/>
      </c>
      <c r="E27" s="63">
        <v>1</v>
      </c>
      <c r="F27" s="329"/>
      <c r="G27" s="327"/>
      <c r="H27" s="329"/>
      <c r="I27" s="328" t="str">
        <f t="shared" si="0"/>
        <v xml:space="preserve">  </v>
      </c>
      <c r="J27" s="5"/>
      <c r="K27" s="59" t="str">
        <f>+IF(J27='11 FORMULAS'!$E$4,'11 FORMULAS'!$F$4,IF(J27='11 FORMULAS'!$E$5,'11 FORMULAS'!$F$5,IF(J27='11 FORMULAS'!$E$6,'11 FORMULAS'!$F$6,"")))</f>
        <v/>
      </c>
      <c r="L27" s="59" t="str">
        <f>+IF(OR(J27='11 FORMULAS'!$O$4,J27='11 FORMULAS'!$O$5),'11 FORMULAS'!$P$5,IF(J27='11 FORMULAS'!$O$6,'11 FORMULAS'!$P$6,""))</f>
        <v/>
      </c>
      <c r="M27" s="5"/>
      <c r="N27" s="59" t="str">
        <f>+IF(M27='11 FORMULAS'!$H$4,'11 FORMULAS'!$I$4,IF(M27='11 FORMULAS'!$H$5,'11 FORMULAS'!$I$5,""))</f>
        <v/>
      </c>
      <c r="O27" s="6"/>
      <c r="P27" s="6"/>
      <c r="Q27" s="6"/>
      <c r="R27" s="294" t="str">
        <f>+IFERROR(K27+N27,"")</f>
        <v/>
      </c>
      <c r="S27" s="294" t="str">
        <f>IF(L27='11 FORMULAS'!$P$5,C27-(C27*R27),C27)</f>
        <v/>
      </c>
      <c r="T27" s="294" t="str">
        <f>IF(L27='11 FORMULAS'!$P$6,D27-(D27*R27),D27)</f>
        <v/>
      </c>
      <c r="U27" s="465" t="str">
        <f>+IF(S30="","",S30)</f>
        <v/>
      </c>
      <c r="V27" s="468" t="str">
        <f>+IF(T30="","",T30)</f>
        <v/>
      </c>
      <c r="X27" s="290"/>
      <c r="Y27" s="291"/>
      <c r="Z27" s="291"/>
    </row>
    <row r="28" spans="1:26" ht="62.25" customHeight="1" x14ac:dyDescent="0.25">
      <c r="A28" s="457"/>
      <c r="B28" s="460"/>
      <c r="C28" s="435"/>
      <c r="D28" s="438"/>
      <c r="E28" s="64">
        <v>2</v>
      </c>
      <c r="F28" s="329"/>
      <c r="G28" s="329"/>
      <c r="H28" s="329"/>
      <c r="I28" s="325" t="str">
        <f t="shared" si="0"/>
        <v xml:space="preserve">  </v>
      </c>
      <c r="J28" s="1"/>
      <c r="K28" s="60" t="str">
        <f>+IF(J28='11 FORMULAS'!$E$4,'11 FORMULAS'!$F$4,IF(J28='11 FORMULAS'!$E$5,'11 FORMULAS'!$F$5,IF(J28='11 FORMULAS'!$E$6,'11 FORMULAS'!$F$6,"")))</f>
        <v/>
      </c>
      <c r="L28" s="60" t="str">
        <f>+IF(OR(J28='11 FORMULAS'!$O$4,J28='11 FORMULAS'!$O$5),'11 FORMULAS'!$P$5,IF(J28='11 FORMULAS'!$O$6,'11 FORMULAS'!$P$6,""))</f>
        <v/>
      </c>
      <c r="M28" s="1"/>
      <c r="N28" s="60" t="str">
        <f>+IF(M28='11 FORMULAS'!$H$4,'11 FORMULAS'!$I$4,IF(M28='11 FORMULAS'!$H$5,'11 FORMULAS'!$I$5,""))</f>
        <v/>
      </c>
      <c r="O28" s="4"/>
      <c r="P28" s="4"/>
      <c r="Q28" s="4"/>
      <c r="R28" s="295" t="str">
        <f t="shared" ref="R28" si="10">+IFERROR(K28+N28,"")</f>
        <v/>
      </c>
      <c r="S28" s="295" t="str">
        <f>IF(L28='11 FORMULAS'!$P$5,S27-(S27*R28),S27)</f>
        <v/>
      </c>
      <c r="T28" s="295" t="str">
        <f>IF(L28='11 FORMULAS'!$P$6,T27-(T27*R28),T27)</f>
        <v/>
      </c>
      <c r="U28" s="466"/>
      <c r="V28" s="469"/>
      <c r="X28" s="290"/>
      <c r="Y28" s="291"/>
      <c r="Z28" s="291"/>
    </row>
    <row r="29" spans="1:26" ht="29.45" customHeight="1" x14ac:dyDescent="0.25">
      <c r="A29" s="457"/>
      <c r="B29" s="460"/>
      <c r="C29" s="435"/>
      <c r="D29" s="438"/>
      <c r="E29" s="64">
        <v>3</v>
      </c>
      <c r="F29" s="209"/>
      <c r="G29" s="209"/>
      <c r="H29" s="209"/>
      <c r="I29" s="285" t="str">
        <f t="shared" si="0"/>
        <v xml:space="preserve">  </v>
      </c>
      <c r="J29" s="1"/>
      <c r="K29" s="60" t="str">
        <f>+IF(J29='11 FORMULAS'!$E$4,'11 FORMULAS'!$F$4,IF(J29='11 FORMULAS'!$E$5,'11 FORMULAS'!$F$5,IF(J29='11 FORMULAS'!$E$6,'11 FORMULAS'!$F$6,"")))</f>
        <v/>
      </c>
      <c r="L29" s="60" t="str">
        <f>+IF(OR(J29='11 FORMULAS'!$O$4,J29='11 FORMULAS'!$O$5),'11 FORMULAS'!$P$5,IF(J29='11 FORMULAS'!$O$6,'11 FORMULAS'!$P$6,""))</f>
        <v/>
      </c>
      <c r="M29" s="1"/>
      <c r="N29" s="60" t="str">
        <f>+IF(M29='11 FORMULAS'!$H$4,'11 FORMULAS'!$I$4,IF(M29='11 FORMULAS'!$H$5,'11 FORMULAS'!$I$5,""))</f>
        <v/>
      </c>
      <c r="O29" s="4"/>
      <c r="P29" s="4"/>
      <c r="Q29" s="4"/>
      <c r="R29" s="295" t="str">
        <f>+IFERROR(K29+N29,"")</f>
        <v/>
      </c>
      <c r="S29" s="295" t="str">
        <f>IF(L29='11 FORMULAS'!$P$5,S28-(S28*R29),S28)</f>
        <v/>
      </c>
      <c r="T29" s="295" t="str">
        <f>IF(L29='11 FORMULAS'!$P$6,T28-(T28*R29),T28)</f>
        <v/>
      </c>
      <c r="U29" s="466"/>
      <c r="V29" s="469"/>
      <c r="X29" s="290"/>
      <c r="Y29" s="291"/>
      <c r="Z29" s="291"/>
    </row>
    <row r="30" spans="1:26" ht="29.45" customHeight="1" thickBot="1" x14ac:dyDescent="0.3">
      <c r="A30" s="458"/>
      <c r="B30" s="461"/>
      <c r="C30" s="436"/>
      <c r="D30" s="439"/>
      <c r="E30" s="65">
        <v>4</v>
      </c>
      <c r="F30" s="210"/>
      <c r="G30" s="210"/>
      <c r="H30" s="210"/>
      <c r="I30" s="286" t="str">
        <f t="shared" si="0"/>
        <v xml:space="preserve">  </v>
      </c>
      <c r="J30" s="7"/>
      <c r="K30" s="61" t="str">
        <f>+IF(J30='11 FORMULAS'!$E$4,'11 FORMULAS'!$F$4,IF(J30='11 FORMULAS'!$E$5,'11 FORMULAS'!$F$5,IF(J30='11 FORMULAS'!$E$6,'11 FORMULAS'!$F$6,"")))</f>
        <v/>
      </c>
      <c r="L30" s="61" t="str">
        <f>+IF(OR(J30='11 FORMULAS'!$O$4,J30='11 FORMULAS'!$O$5),'11 FORMULAS'!$P$5,IF(J30='11 FORMULAS'!$O$6,'11 FORMULAS'!$P$6,""))</f>
        <v/>
      </c>
      <c r="M30" s="7"/>
      <c r="N30" s="61" t="str">
        <f>+IF(M30='11 FORMULAS'!$H$4,'11 FORMULAS'!$I$4,IF(M30='11 FORMULAS'!$H$5,'11 FORMULAS'!$I$5,""))</f>
        <v/>
      </c>
      <c r="O30" s="8"/>
      <c r="P30" s="8"/>
      <c r="Q30" s="8"/>
      <c r="R30" s="296" t="str">
        <f t="shared" ref="R30" si="11">+IFERROR(K30+N30,"")</f>
        <v/>
      </c>
      <c r="S30" s="296" t="str">
        <f>IF(L30='11 FORMULAS'!$P$5,S29-(S29*R30),S29)</f>
        <v/>
      </c>
      <c r="T30" s="296" t="str">
        <f>IF(L30='11 FORMULAS'!$P$6,T29-(T29*R30),T29)</f>
        <v/>
      </c>
      <c r="U30" s="467"/>
      <c r="V30" s="470"/>
    </row>
    <row r="31" spans="1:26" ht="121.5" customHeight="1" thickBot="1" x14ac:dyDescent="0.3">
      <c r="A31" s="456" t="str">
        <f>'2 CONTEXTO E IDENTIFICACIÓN'!A13</f>
        <v>R7</v>
      </c>
      <c r="B31" s="459" t="str">
        <f>+'2 CONTEXTO E IDENTIFICACIÓN'!E13</f>
        <v xml:space="preserve">  </v>
      </c>
      <c r="C31" s="434" t="str">
        <f>+'3 PROBABIL E IMPACTO INHERENTE'!E13</f>
        <v/>
      </c>
      <c r="D31" s="437" t="str">
        <f>+'3 PROBABIL E IMPACTO INHERENTE'!M13</f>
        <v/>
      </c>
      <c r="E31" s="63">
        <v>1</v>
      </c>
      <c r="F31" s="329"/>
      <c r="G31" s="327"/>
      <c r="H31" s="327"/>
      <c r="I31" s="328" t="str">
        <f>+CONCATENATE(F31," ",G31," ",H31)</f>
        <v xml:space="preserve">  </v>
      </c>
      <c r="J31" s="5"/>
      <c r="K31" s="59" t="str">
        <f>+IF(J31='11 FORMULAS'!$E$4,'11 FORMULAS'!$F$4,IF(J31='11 FORMULAS'!$E$5,'11 FORMULAS'!$F$5,IF(J31='11 FORMULAS'!$E$6,'11 FORMULAS'!$F$6,"")))</f>
        <v/>
      </c>
      <c r="L31" s="59" t="str">
        <f>+IF(OR(J31='11 FORMULAS'!$O$4,J31='11 FORMULAS'!$O$5),'11 FORMULAS'!$P$5,IF(J31='11 FORMULAS'!$O$6,'11 FORMULAS'!$P$6,""))</f>
        <v/>
      </c>
      <c r="M31" s="5"/>
      <c r="N31" s="59" t="str">
        <f>+IF(M31='11 FORMULAS'!$H$4,'11 FORMULAS'!$I$4,IF(M31='11 FORMULAS'!$H$5,'11 FORMULAS'!$I$5,""))</f>
        <v/>
      </c>
      <c r="O31" s="6"/>
      <c r="P31" s="6"/>
      <c r="Q31" s="6"/>
      <c r="R31" s="294" t="str">
        <f>+IFERROR(K31+N31,"")</f>
        <v/>
      </c>
      <c r="S31" s="294" t="str">
        <f>IF(L31='11 FORMULAS'!$P$5,C31-(C31*R31),C31)</f>
        <v/>
      </c>
      <c r="T31" s="294" t="str">
        <f>IF(L31='11 FORMULAS'!$P$6,D31-(D31*R31),D31)</f>
        <v/>
      </c>
      <c r="U31" s="465" t="str">
        <f>+IF(S34="","",S34)</f>
        <v/>
      </c>
      <c r="V31" s="468" t="str">
        <f>+IF(T34="","",T34)</f>
        <v/>
      </c>
      <c r="X31" s="290"/>
      <c r="Y31" s="291"/>
      <c r="Z31" s="291"/>
    </row>
    <row r="32" spans="1:26" ht="120.75" customHeight="1" x14ac:dyDescent="0.25">
      <c r="A32" s="457"/>
      <c r="B32" s="460"/>
      <c r="C32" s="435"/>
      <c r="D32" s="438"/>
      <c r="E32" s="64">
        <v>2</v>
      </c>
      <c r="F32" s="329"/>
      <c r="G32" s="327"/>
      <c r="H32" s="335"/>
      <c r="I32" s="325" t="str">
        <f>+CONCATENATE(F32," ",G32," ",H32)</f>
        <v xml:space="preserve">  </v>
      </c>
      <c r="J32" s="1"/>
      <c r="K32" s="60" t="str">
        <f>+IF(J32='11 FORMULAS'!$E$4,'11 FORMULAS'!$F$4,IF(J32='11 FORMULAS'!$E$5,'11 FORMULAS'!$F$5,IF(J32='11 FORMULAS'!$E$6,'11 FORMULAS'!$F$6,"")))</f>
        <v/>
      </c>
      <c r="L32" s="60" t="str">
        <f>+IF(OR(J32='11 FORMULAS'!$O$4,J32='11 FORMULAS'!$O$5),'11 FORMULAS'!$P$5,IF(J32='11 FORMULAS'!$O$6,'11 FORMULAS'!$P$6,""))</f>
        <v/>
      </c>
      <c r="M32" s="1"/>
      <c r="N32" s="60" t="str">
        <f>+IF(M32='11 FORMULAS'!$H$4,'11 FORMULAS'!$I$4,IF(M32='11 FORMULAS'!$H$5,'11 FORMULAS'!$I$5,""))</f>
        <v/>
      </c>
      <c r="O32" s="4"/>
      <c r="P32" s="4"/>
      <c r="Q32" s="4"/>
      <c r="R32" s="295" t="str">
        <f t="shared" ref="R32" si="12">+IFERROR(K32+N32,"")</f>
        <v/>
      </c>
      <c r="S32" s="295" t="str">
        <f>IF(L32='11 FORMULAS'!$P$5,S31-(S31*R32),S31)</f>
        <v/>
      </c>
      <c r="T32" s="295" t="str">
        <f>IF(L32='11 FORMULAS'!$P$6,T31-(T31*R32),T31)</f>
        <v/>
      </c>
      <c r="U32" s="466"/>
      <c r="V32" s="469"/>
      <c r="X32" s="290"/>
      <c r="Y32" s="291"/>
      <c r="Z32" s="291"/>
    </row>
    <row r="33" spans="1:26" ht="29.45" customHeight="1" x14ac:dyDescent="0.25">
      <c r="A33" s="457"/>
      <c r="B33" s="460"/>
      <c r="C33" s="435"/>
      <c r="D33" s="438"/>
      <c r="E33" s="64">
        <v>3</v>
      </c>
      <c r="F33" s="209"/>
      <c r="G33" s="209"/>
      <c r="H33" s="209"/>
      <c r="I33" s="285" t="str">
        <f t="shared" si="0"/>
        <v xml:space="preserve">  </v>
      </c>
      <c r="J33" s="1"/>
      <c r="K33" s="60" t="str">
        <f>+IF(J33='11 FORMULAS'!$E$4,'11 FORMULAS'!$F$4,IF(J33='11 FORMULAS'!$E$5,'11 FORMULAS'!$F$5,IF(J33='11 FORMULAS'!$E$6,'11 FORMULAS'!$F$6,"")))</f>
        <v/>
      </c>
      <c r="L33" s="60" t="str">
        <f>+IF(OR(J33='11 FORMULAS'!$O$4,J33='11 FORMULAS'!$O$5),'11 FORMULAS'!$P$5,IF(J33='11 FORMULAS'!$O$6,'11 FORMULAS'!$P$6,""))</f>
        <v/>
      </c>
      <c r="M33" s="1"/>
      <c r="N33" s="60" t="str">
        <f>+IF(M33='11 FORMULAS'!$H$4,'11 FORMULAS'!$I$4,IF(M33='11 FORMULAS'!$H$5,'11 FORMULAS'!$I$5,""))</f>
        <v/>
      </c>
      <c r="O33" s="4"/>
      <c r="P33" s="4"/>
      <c r="Q33" s="4"/>
      <c r="R33" s="295" t="str">
        <f>+IFERROR(K33+N33,"")</f>
        <v/>
      </c>
      <c r="S33" s="295" t="str">
        <f>IF(L33='11 FORMULAS'!$P$5,S32-(S32*R33),S32)</f>
        <v/>
      </c>
      <c r="T33" s="295" t="str">
        <f>IF(L33='11 FORMULAS'!$P$6,T32-(T32*R33),T32)</f>
        <v/>
      </c>
      <c r="U33" s="466"/>
      <c r="V33" s="469"/>
      <c r="X33" s="290"/>
      <c r="Y33" s="291"/>
      <c r="Z33" s="291"/>
    </row>
    <row r="34" spans="1:26" ht="29.45" customHeight="1" thickBot="1" x14ac:dyDescent="0.3">
      <c r="A34" s="458"/>
      <c r="B34" s="461"/>
      <c r="C34" s="436"/>
      <c r="D34" s="439"/>
      <c r="E34" s="65">
        <v>4</v>
      </c>
      <c r="F34" s="210"/>
      <c r="G34" s="210"/>
      <c r="H34" s="210"/>
      <c r="I34" s="286" t="str">
        <f t="shared" si="0"/>
        <v xml:space="preserve">  </v>
      </c>
      <c r="J34" s="7"/>
      <c r="K34" s="61" t="str">
        <f>+IF(J34='11 FORMULAS'!$E$4,'11 FORMULAS'!$F$4,IF(J34='11 FORMULAS'!$E$5,'11 FORMULAS'!$F$5,IF(J34='11 FORMULAS'!$E$6,'11 FORMULAS'!$F$6,"")))</f>
        <v/>
      </c>
      <c r="L34" s="61" t="str">
        <f>+IF(OR(J34='11 FORMULAS'!$O$4,J34='11 FORMULAS'!$O$5),'11 FORMULAS'!$P$5,IF(J34='11 FORMULAS'!$O$6,'11 FORMULAS'!$P$6,""))</f>
        <v/>
      </c>
      <c r="M34" s="7"/>
      <c r="N34" s="61" t="str">
        <f>+IF(M34='11 FORMULAS'!$H$4,'11 FORMULAS'!$I$4,IF(M34='11 FORMULAS'!$H$5,'11 FORMULAS'!$I$5,""))</f>
        <v/>
      </c>
      <c r="O34" s="8"/>
      <c r="P34" s="8"/>
      <c r="Q34" s="8"/>
      <c r="R34" s="296" t="str">
        <f t="shared" ref="R34" si="13">+IFERROR(K34+N34,"")</f>
        <v/>
      </c>
      <c r="S34" s="296" t="str">
        <f>IF(L34='11 FORMULAS'!$P$5,S33-(S33*R34),S33)</f>
        <v/>
      </c>
      <c r="T34" s="296" t="str">
        <f>IF(L34='11 FORMULAS'!$P$6,T33-(T33*R34),T33)</f>
        <v/>
      </c>
      <c r="U34" s="467"/>
      <c r="V34" s="470"/>
    </row>
    <row r="35" spans="1:26" ht="29.45" customHeight="1" x14ac:dyDescent="0.25">
      <c r="A35" s="456" t="str">
        <f>'2 CONTEXTO E IDENTIFICACIÓN'!A14</f>
        <v>R8</v>
      </c>
      <c r="B35" s="462" t="str">
        <f>+'2 CONTEXTO E IDENTIFICACIÓN'!E14</f>
        <v xml:space="preserve">  </v>
      </c>
      <c r="C35" s="434" t="str">
        <f>+'3 PROBABIL E IMPACTO INHERENTE'!E14</f>
        <v/>
      </c>
      <c r="D35" s="437" t="str">
        <f>+'3 PROBABIL E IMPACTO INHERENTE'!M14</f>
        <v/>
      </c>
      <c r="E35" s="63">
        <v>1</v>
      </c>
      <c r="F35" s="66"/>
      <c r="G35" s="66"/>
      <c r="H35" s="66"/>
      <c r="I35" s="284" t="str">
        <f t="shared" si="0"/>
        <v xml:space="preserve">  </v>
      </c>
      <c r="J35" s="5"/>
      <c r="K35" s="59" t="str">
        <f>+IF(J35='11 FORMULAS'!$E$4,'11 FORMULAS'!$F$4,IF(J35='11 FORMULAS'!$E$5,'11 FORMULAS'!$F$5,IF(J35='11 FORMULAS'!$E$6,'11 FORMULAS'!$F$6,"")))</f>
        <v/>
      </c>
      <c r="L35" s="59" t="str">
        <f>+IF(OR(J35='11 FORMULAS'!$O$4,J35='11 FORMULAS'!$O$5),'11 FORMULAS'!$P$5,IF(J35='11 FORMULAS'!$O$6,'11 FORMULAS'!$P$6,""))</f>
        <v/>
      </c>
      <c r="M35" s="5"/>
      <c r="N35" s="59" t="str">
        <f>+IF(M35='11 FORMULAS'!$H$4,'11 FORMULAS'!$I$4,IF(M35='11 FORMULAS'!$H$5,'11 FORMULAS'!$I$5,""))</f>
        <v/>
      </c>
      <c r="O35" s="6"/>
      <c r="P35" s="6"/>
      <c r="Q35" s="6"/>
      <c r="R35" s="294" t="str">
        <f>+IFERROR(K35+N35,"")</f>
        <v/>
      </c>
      <c r="S35" s="294" t="str">
        <f>IF(L35='11 FORMULAS'!$P$5,C35-(C35*R35),C35)</f>
        <v/>
      </c>
      <c r="T35" s="294" t="str">
        <f>IF(L35='11 FORMULAS'!$P$6,D35-(D35*R35),D35)</f>
        <v/>
      </c>
      <c r="U35" s="465" t="str">
        <f>+IF(S38="","",S38)</f>
        <v/>
      </c>
      <c r="V35" s="468" t="str">
        <f>+IF(T38="","",T38)</f>
        <v/>
      </c>
      <c r="X35" s="290"/>
      <c r="Y35" s="291"/>
      <c r="Z35" s="291"/>
    </row>
    <row r="36" spans="1:26" ht="29.45" customHeight="1" x14ac:dyDescent="0.25">
      <c r="A36" s="457"/>
      <c r="B36" s="463"/>
      <c r="C36" s="435"/>
      <c r="D36" s="438"/>
      <c r="E36" s="64">
        <v>2</v>
      </c>
      <c r="F36" s="209"/>
      <c r="G36" s="209"/>
      <c r="H36" s="209"/>
      <c r="I36" s="285" t="str">
        <f t="shared" si="0"/>
        <v xml:space="preserve">  </v>
      </c>
      <c r="J36" s="1"/>
      <c r="K36" s="60" t="str">
        <f>+IF(J36='11 FORMULAS'!$E$4,'11 FORMULAS'!$F$4,IF(J36='11 FORMULAS'!$E$5,'11 FORMULAS'!$F$5,IF(J36='11 FORMULAS'!$E$6,'11 FORMULAS'!$F$6,"")))</f>
        <v/>
      </c>
      <c r="L36" s="60" t="str">
        <f>+IF(OR(J36='11 FORMULAS'!$O$4,J36='11 FORMULAS'!$O$5),'11 FORMULAS'!$P$5,IF(J36='11 FORMULAS'!$O$6,'11 FORMULAS'!$P$6,""))</f>
        <v/>
      </c>
      <c r="M36" s="1"/>
      <c r="N36" s="60" t="str">
        <f>+IF(M36='11 FORMULAS'!$H$4,'11 FORMULAS'!$I$4,IF(M36='11 FORMULAS'!$H$5,'11 FORMULAS'!$I$5,""))</f>
        <v/>
      </c>
      <c r="O36" s="4"/>
      <c r="P36" s="4"/>
      <c r="Q36" s="4"/>
      <c r="R36" s="295" t="str">
        <f t="shared" ref="R36" si="14">+IFERROR(K36+N36,"")</f>
        <v/>
      </c>
      <c r="S36" s="295" t="str">
        <f>IF(L36='11 FORMULAS'!$P$5,S35-(S35*R36),S35)</f>
        <v/>
      </c>
      <c r="T36" s="295" t="str">
        <f>IF(L36='11 FORMULAS'!$P$6,T35-(T35*R36),T35)</f>
        <v/>
      </c>
      <c r="U36" s="466"/>
      <c r="V36" s="469"/>
      <c r="X36" s="290"/>
      <c r="Y36" s="291"/>
      <c r="Z36" s="291"/>
    </row>
    <row r="37" spans="1:26" ht="29.45" customHeight="1" x14ac:dyDescent="0.25">
      <c r="A37" s="457"/>
      <c r="B37" s="463"/>
      <c r="C37" s="435"/>
      <c r="D37" s="438"/>
      <c r="E37" s="64">
        <v>3</v>
      </c>
      <c r="F37" s="209"/>
      <c r="G37" s="209"/>
      <c r="H37" s="209"/>
      <c r="I37" s="285" t="str">
        <f t="shared" si="0"/>
        <v xml:space="preserve">  </v>
      </c>
      <c r="J37" s="1"/>
      <c r="K37" s="60" t="str">
        <f>+IF(J37='11 FORMULAS'!$E$4,'11 FORMULAS'!$F$4,IF(J37='11 FORMULAS'!$E$5,'11 FORMULAS'!$F$5,IF(J37='11 FORMULAS'!$E$6,'11 FORMULAS'!$F$6,"")))</f>
        <v/>
      </c>
      <c r="L37" s="60" t="str">
        <f>+IF(OR(J37='11 FORMULAS'!$O$4,J37='11 FORMULAS'!$O$5),'11 FORMULAS'!$P$5,IF(J37='11 FORMULAS'!$O$6,'11 FORMULAS'!$P$6,""))</f>
        <v/>
      </c>
      <c r="M37" s="1"/>
      <c r="N37" s="60" t="str">
        <f>+IF(M37='11 FORMULAS'!$H$4,'11 FORMULAS'!$I$4,IF(M37='11 FORMULAS'!$H$5,'11 FORMULAS'!$I$5,""))</f>
        <v/>
      </c>
      <c r="O37" s="4"/>
      <c r="P37" s="4"/>
      <c r="Q37" s="4"/>
      <c r="R37" s="295" t="str">
        <f>+IFERROR(K37+N37,"")</f>
        <v/>
      </c>
      <c r="S37" s="295" t="str">
        <f>IF(L37='11 FORMULAS'!$P$5,S36-(S36*R37),S36)</f>
        <v/>
      </c>
      <c r="T37" s="295" t="str">
        <f>IF(L37='11 FORMULAS'!$P$6,T36-(T36*R37),T36)</f>
        <v/>
      </c>
      <c r="U37" s="466"/>
      <c r="V37" s="469"/>
      <c r="X37" s="290"/>
      <c r="Y37" s="291"/>
      <c r="Z37" s="291"/>
    </row>
    <row r="38" spans="1:26" ht="29.45" customHeight="1" thickBot="1" x14ac:dyDescent="0.3">
      <c r="A38" s="458"/>
      <c r="B38" s="464"/>
      <c r="C38" s="436"/>
      <c r="D38" s="439"/>
      <c r="E38" s="65">
        <v>4</v>
      </c>
      <c r="F38" s="210"/>
      <c r="G38" s="210"/>
      <c r="H38" s="210"/>
      <c r="I38" s="286" t="str">
        <f t="shared" si="0"/>
        <v xml:space="preserve">  </v>
      </c>
      <c r="J38" s="7"/>
      <c r="K38" s="61" t="str">
        <f>+IF(J38='11 FORMULAS'!$E$4,'11 FORMULAS'!$F$4,IF(J38='11 FORMULAS'!$E$5,'11 FORMULAS'!$F$5,IF(J38='11 FORMULAS'!$E$6,'11 FORMULAS'!$F$6,"")))</f>
        <v/>
      </c>
      <c r="L38" s="61" t="str">
        <f>+IF(OR(J38='11 FORMULAS'!$O$4,J38='11 FORMULAS'!$O$5),'11 FORMULAS'!$P$5,IF(J38='11 FORMULAS'!$O$6,'11 FORMULAS'!$P$6,""))</f>
        <v/>
      </c>
      <c r="M38" s="7"/>
      <c r="N38" s="61" t="str">
        <f>+IF(M38='11 FORMULAS'!$H$4,'11 FORMULAS'!$I$4,IF(M38='11 FORMULAS'!$H$5,'11 FORMULAS'!$I$5,""))</f>
        <v/>
      </c>
      <c r="O38" s="8"/>
      <c r="P38" s="8"/>
      <c r="Q38" s="8"/>
      <c r="R38" s="296" t="str">
        <f t="shared" ref="R38" si="15">+IFERROR(K38+N38,"")</f>
        <v/>
      </c>
      <c r="S38" s="296" t="str">
        <f>IF(L38='11 FORMULAS'!$P$5,S37-(S37*R38),S37)</f>
        <v/>
      </c>
      <c r="T38" s="296" t="str">
        <f>IF(L38='11 FORMULAS'!$P$6,T37-(T37*R38),T37)</f>
        <v/>
      </c>
      <c r="U38" s="467"/>
      <c r="V38" s="470"/>
    </row>
    <row r="39" spans="1:26" ht="29.45" customHeight="1" x14ac:dyDescent="0.25">
      <c r="A39" s="456" t="str">
        <f>'2 CONTEXTO E IDENTIFICACIÓN'!A15</f>
        <v>R9</v>
      </c>
      <c r="B39" s="462" t="str">
        <f>+'2 CONTEXTO E IDENTIFICACIÓN'!E15</f>
        <v xml:space="preserve">  </v>
      </c>
      <c r="C39" s="434" t="str">
        <f>+'3 PROBABIL E IMPACTO INHERENTE'!E15</f>
        <v/>
      </c>
      <c r="D39" s="437" t="str">
        <f>+'3 PROBABIL E IMPACTO INHERENTE'!M15</f>
        <v/>
      </c>
      <c r="E39" s="63">
        <v>1</v>
      </c>
      <c r="F39" s="66"/>
      <c r="G39" s="66"/>
      <c r="H39" s="66"/>
      <c r="I39" s="284" t="str">
        <f t="shared" ref="I39:I70" si="16">+CONCATENATE(F39," ",G39," ",H39)</f>
        <v xml:space="preserve">  </v>
      </c>
      <c r="J39" s="5"/>
      <c r="K39" s="59" t="str">
        <f>+IF(J39='11 FORMULAS'!$E$4,'11 FORMULAS'!$F$4,IF(J39='11 FORMULAS'!$E$5,'11 FORMULAS'!$F$5,IF(J39='11 FORMULAS'!$E$6,'11 FORMULAS'!$F$6,"")))</f>
        <v/>
      </c>
      <c r="L39" s="59" t="str">
        <f>+IF(OR(J39='11 FORMULAS'!$O$4,J39='11 FORMULAS'!$O$5),'11 FORMULAS'!$P$5,IF(J39='11 FORMULAS'!$O$6,'11 FORMULAS'!$P$6,""))</f>
        <v/>
      </c>
      <c r="M39" s="5"/>
      <c r="N39" s="59" t="str">
        <f>+IF(M39='11 FORMULAS'!$H$4,'11 FORMULAS'!$I$4,IF(M39='11 FORMULAS'!$H$5,'11 FORMULAS'!$I$5,""))</f>
        <v/>
      </c>
      <c r="O39" s="6"/>
      <c r="P39" s="6"/>
      <c r="Q39" s="6"/>
      <c r="R39" s="294" t="str">
        <f>+IFERROR(K39+N39,"")</f>
        <v/>
      </c>
      <c r="S39" s="294" t="str">
        <f>IF(L39='11 FORMULAS'!$P$5,C39-(C39*R39),C39)</f>
        <v/>
      </c>
      <c r="T39" s="294" t="str">
        <f>IF(L39='11 FORMULAS'!$P$6,D39-(D39*R39),D39)</f>
        <v/>
      </c>
      <c r="U39" s="465" t="str">
        <f>+IF(S42="","",S42)</f>
        <v/>
      </c>
      <c r="V39" s="468" t="str">
        <f>+IF(T42="","",T42)</f>
        <v/>
      </c>
      <c r="X39" s="290"/>
      <c r="Y39" s="291"/>
      <c r="Z39" s="291"/>
    </row>
    <row r="40" spans="1:26" ht="29.45" customHeight="1" x14ac:dyDescent="0.25">
      <c r="A40" s="457"/>
      <c r="B40" s="463"/>
      <c r="C40" s="435"/>
      <c r="D40" s="438"/>
      <c r="E40" s="64">
        <v>2</v>
      </c>
      <c r="F40" s="209"/>
      <c r="G40" s="209"/>
      <c r="H40" s="209"/>
      <c r="I40" s="285" t="str">
        <f t="shared" si="16"/>
        <v xml:space="preserve">  </v>
      </c>
      <c r="J40" s="1"/>
      <c r="K40" s="60" t="str">
        <f>+IF(J40='11 FORMULAS'!$E$4,'11 FORMULAS'!$F$4,IF(J40='11 FORMULAS'!$E$5,'11 FORMULAS'!$F$5,IF(J40='11 FORMULAS'!$E$6,'11 FORMULAS'!$F$6,"")))</f>
        <v/>
      </c>
      <c r="L40" s="60" t="str">
        <f>+IF(OR(J40='11 FORMULAS'!$O$4,J40='11 FORMULAS'!$O$5),'11 FORMULAS'!$P$5,IF(J40='11 FORMULAS'!$O$6,'11 FORMULAS'!$P$6,""))</f>
        <v/>
      </c>
      <c r="M40" s="1"/>
      <c r="N40" s="60" t="str">
        <f>+IF(M40='11 FORMULAS'!$H$4,'11 FORMULAS'!$I$4,IF(M40='11 FORMULAS'!$H$5,'11 FORMULAS'!$I$5,""))</f>
        <v/>
      </c>
      <c r="O40" s="4"/>
      <c r="P40" s="4"/>
      <c r="Q40" s="4"/>
      <c r="R40" s="295" t="str">
        <f t="shared" ref="R40" si="17">+IFERROR(K40+N40,"")</f>
        <v/>
      </c>
      <c r="S40" s="295" t="str">
        <f>IF(L40='11 FORMULAS'!$P$5,S39-(S39*R40),S39)</f>
        <v/>
      </c>
      <c r="T40" s="295" t="str">
        <f>IF(L40='11 FORMULAS'!$P$6,T39-(T39*R40),T39)</f>
        <v/>
      </c>
      <c r="U40" s="466"/>
      <c r="V40" s="469"/>
      <c r="X40" s="290"/>
      <c r="Y40" s="291"/>
      <c r="Z40" s="291"/>
    </row>
    <row r="41" spans="1:26" ht="29.45" customHeight="1" x14ac:dyDescent="0.25">
      <c r="A41" s="457"/>
      <c r="B41" s="463"/>
      <c r="C41" s="435"/>
      <c r="D41" s="438"/>
      <c r="E41" s="64">
        <v>3</v>
      </c>
      <c r="F41" s="209"/>
      <c r="G41" s="209"/>
      <c r="H41" s="209"/>
      <c r="I41" s="285" t="str">
        <f t="shared" si="16"/>
        <v xml:space="preserve">  </v>
      </c>
      <c r="J41" s="1"/>
      <c r="K41" s="60" t="str">
        <f>+IF(J41='11 FORMULAS'!$E$4,'11 FORMULAS'!$F$4,IF(J41='11 FORMULAS'!$E$5,'11 FORMULAS'!$F$5,IF(J41='11 FORMULAS'!$E$6,'11 FORMULAS'!$F$6,"")))</f>
        <v/>
      </c>
      <c r="L41" s="60" t="str">
        <f>+IF(OR(J41='11 FORMULAS'!$O$4,J41='11 FORMULAS'!$O$5),'11 FORMULAS'!$P$5,IF(J41='11 FORMULAS'!$O$6,'11 FORMULAS'!$P$6,""))</f>
        <v/>
      </c>
      <c r="M41" s="1"/>
      <c r="N41" s="60" t="str">
        <f>+IF(M41='11 FORMULAS'!$H$4,'11 FORMULAS'!$I$4,IF(M41='11 FORMULAS'!$H$5,'11 FORMULAS'!$I$5,""))</f>
        <v/>
      </c>
      <c r="O41" s="4"/>
      <c r="P41" s="4"/>
      <c r="Q41" s="4"/>
      <c r="R41" s="295" t="str">
        <f>+IFERROR(K41+N41,"")</f>
        <v/>
      </c>
      <c r="S41" s="295" t="str">
        <f>IF(L41='11 FORMULAS'!$P$5,S40-(S40*R41),S40)</f>
        <v/>
      </c>
      <c r="T41" s="295" t="str">
        <f>IF(L41='11 FORMULAS'!$P$6,T40-(T40*R41),T40)</f>
        <v/>
      </c>
      <c r="U41" s="466"/>
      <c r="V41" s="469"/>
      <c r="X41" s="290"/>
      <c r="Y41" s="291"/>
      <c r="Z41" s="291"/>
    </row>
    <row r="42" spans="1:26" ht="29.45" customHeight="1" thickBot="1" x14ac:dyDescent="0.3">
      <c r="A42" s="458"/>
      <c r="B42" s="464"/>
      <c r="C42" s="436"/>
      <c r="D42" s="439"/>
      <c r="E42" s="65">
        <v>4</v>
      </c>
      <c r="F42" s="210"/>
      <c r="G42" s="210"/>
      <c r="H42" s="210"/>
      <c r="I42" s="286" t="str">
        <f t="shared" si="16"/>
        <v xml:space="preserve">  </v>
      </c>
      <c r="J42" s="7"/>
      <c r="K42" s="61" t="str">
        <f>+IF(J42='11 FORMULAS'!$E$4,'11 FORMULAS'!$F$4,IF(J42='11 FORMULAS'!$E$5,'11 FORMULAS'!$F$5,IF(J42='11 FORMULAS'!$E$6,'11 FORMULAS'!$F$6,"")))</f>
        <v/>
      </c>
      <c r="L42" s="61" t="str">
        <f>+IF(OR(J42='11 FORMULAS'!$O$4,J42='11 FORMULAS'!$O$5),'11 FORMULAS'!$P$5,IF(J42='11 FORMULAS'!$O$6,'11 FORMULAS'!$P$6,""))</f>
        <v/>
      </c>
      <c r="M42" s="7"/>
      <c r="N42" s="61" t="str">
        <f>+IF(M42='11 FORMULAS'!$H$4,'11 FORMULAS'!$I$4,IF(M42='11 FORMULAS'!$H$5,'11 FORMULAS'!$I$5,""))</f>
        <v/>
      </c>
      <c r="O42" s="8"/>
      <c r="P42" s="8"/>
      <c r="Q42" s="8"/>
      <c r="R42" s="296" t="str">
        <f t="shared" ref="R42" si="18">+IFERROR(K42+N42,"")</f>
        <v/>
      </c>
      <c r="S42" s="296" t="str">
        <f>IF(L42='11 FORMULAS'!$P$5,S41-(S41*R42),S41)</f>
        <v/>
      </c>
      <c r="T42" s="296" t="str">
        <f>IF(L42='11 FORMULAS'!$P$6,T41-(T41*R42),T41)</f>
        <v/>
      </c>
      <c r="U42" s="467"/>
      <c r="V42" s="470"/>
    </row>
    <row r="43" spans="1:26" ht="29.45" customHeight="1" x14ac:dyDescent="0.25">
      <c r="A43" s="456" t="str">
        <f>'2 CONTEXTO E IDENTIFICACIÓN'!A16</f>
        <v>R10</v>
      </c>
      <c r="B43" s="462" t="str">
        <f>+'2 CONTEXTO E IDENTIFICACIÓN'!E16</f>
        <v xml:space="preserve">  </v>
      </c>
      <c r="C43" s="434" t="str">
        <f>+'3 PROBABIL E IMPACTO INHERENTE'!E16</f>
        <v/>
      </c>
      <c r="D43" s="437" t="str">
        <f>+'3 PROBABIL E IMPACTO INHERENTE'!M16</f>
        <v/>
      </c>
      <c r="E43" s="63">
        <v>1</v>
      </c>
      <c r="F43" s="66"/>
      <c r="G43" s="66"/>
      <c r="H43" s="66"/>
      <c r="I43" s="284" t="str">
        <f t="shared" si="16"/>
        <v xml:space="preserve">  </v>
      </c>
      <c r="J43" s="5"/>
      <c r="K43" s="59" t="str">
        <f>+IF(J43='11 FORMULAS'!$E$4,'11 FORMULAS'!$F$4,IF(J43='11 FORMULAS'!$E$5,'11 FORMULAS'!$F$5,IF(J43='11 FORMULAS'!$E$6,'11 FORMULAS'!$F$6,"")))</f>
        <v/>
      </c>
      <c r="L43" s="59" t="str">
        <f>+IF(OR(J43='11 FORMULAS'!$O$4,J43='11 FORMULAS'!$O$5),'11 FORMULAS'!$P$5,IF(J43='11 FORMULAS'!$O$6,'11 FORMULAS'!$P$6,""))</f>
        <v/>
      </c>
      <c r="M43" s="5"/>
      <c r="N43" s="59" t="str">
        <f>+IF(M43='11 FORMULAS'!$H$4,'11 FORMULAS'!$I$4,IF(M43='11 FORMULAS'!$H$5,'11 FORMULAS'!$I$5,""))</f>
        <v/>
      </c>
      <c r="O43" s="6"/>
      <c r="P43" s="6"/>
      <c r="Q43" s="6"/>
      <c r="R43" s="294" t="str">
        <f>+IFERROR(K43+N43,"")</f>
        <v/>
      </c>
      <c r="S43" s="294" t="str">
        <f>IF(L43='11 FORMULAS'!$P$5,C43-(C43*R43),C43)</f>
        <v/>
      </c>
      <c r="T43" s="294" t="str">
        <f>IF(L43='11 FORMULAS'!$P$6,D43-(D43*R43),D43)</f>
        <v/>
      </c>
      <c r="U43" s="465" t="str">
        <f>+IF(S46="","",S46)</f>
        <v/>
      </c>
      <c r="V43" s="468" t="str">
        <f>+IF(T46="","",T46)</f>
        <v/>
      </c>
      <c r="X43" s="290"/>
      <c r="Y43" s="291"/>
      <c r="Z43" s="291"/>
    </row>
    <row r="44" spans="1:26" ht="29.45" customHeight="1" x14ac:dyDescent="0.25">
      <c r="A44" s="457"/>
      <c r="B44" s="463"/>
      <c r="C44" s="435"/>
      <c r="D44" s="438"/>
      <c r="E44" s="64">
        <v>2</v>
      </c>
      <c r="F44" s="209"/>
      <c r="G44" s="209"/>
      <c r="H44" s="209"/>
      <c r="I44" s="285" t="str">
        <f t="shared" si="16"/>
        <v xml:space="preserve">  </v>
      </c>
      <c r="J44" s="1"/>
      <c r="K44" s="60" t="str">
        <f>+IF(J44='11 FORMULAS'!$E$4,'11 FORMULAS'!$F$4,IF(J44='11 FORMULAS'!$E$5,'11 FORMULAS'!$F$5,IF(J44='11 FORMULAS'!$E$6,'11 FORMULAS'!$F$6,"")))</f>
        <v/>
      </c>
      <c r="L44" s="60" t="str">
        <f>+IF(OR(J44='11 FORMULAS'!$O$4,J44='11 FORMULAS'!$O$5),'11 FORMULAS'!$P$5,IF(J44='11 FORMULAS'!$O$6,'11 FORMULAS'!$P$6,""))</f>
        <v/>
      </c>
      <c r="M44" s="1"/>
      <c r="N44" s="60" t="str">
        <f>+IF(M44='11 FORMULAS'!$H$4,'11 FORMULAS'!$I$4,IF(M44='11 FORMULAS'!$H$5,'11 FORMULAS'!$I$5,""))</f>
        <v/>
      </c>
      <c r="O44" s="4"/>
      <c r="P44" s="4"/>
      <c r="Q44" s="4"/>
      <c r="R44" s="295" t="str">
        <f t="shared" ref="R44" si="19">+IFERROR(K44+N44,"")</f>
        <v/>
      </c>
      <c r="S44" s="295" t="str">
        <f>IF(L44='11 FORMULAS'!$P$5,S43-(S43*R44),S43)</f>
        <v/>
      </c>
      <c r="T44" s="295" t="str">
        <f>IF(L44='11 FORMULAS'!$P$6,T43-(T43*R44),T43)</f>
        <v/>
      </c>
      <c r="U44" s="466"/>
      <c r="V44" s="469"/>
      <c r="X44" s="290"/>
      <c r="Y44" s="291"/>
      <c r="Z44" s="291"/>
    </row>
    <row r="45" spans="1:26" ht="29.45" customHeight="1" x14ac:dyDescent="0.25">
      <c r="A45" s="457"/>
      <c r="B45" s="463"/>
      <c r="C45" s="435"/>
      <c r="D45" s="438"/>
      <c r="E45" s="64">
        <v>3</v>
      </c>
      <c r="F45" s="209"/>
      <c r="G45" s="209"/>
      <c r="H45" s="209"/>
      <c r="I45" s="285" t="str">
        <f t="shared" si="16"/>
        <v xml:space="preserve">  </v>
      </c>
      <c r="J45" s="1"/>
      <c r="K45" s="60" t="str">
        <f>+IF(J45='11 FORMULAS'!$E$4,'11 FORMULAS'!$F$4,IF(J45='11 FORMULAS'!$E$5,'11 FORMULAS'!$F$5,IF(J45='11 FORMULAS'!$E$6,'11 FORMULAS'!$F$6,"")))</f>
        <v/>
      </c>
      <c r="L45" s="60" t="str">
        <f>+IF(OR(J45='11 FORMULAS'!$O$4,J45='11 FORMULAS'!$O$5),'11 FORMULAS'!$P$5,IF(J45='11 FORMULAS'!$O$6,'11 FORMULAS'!$P$6,""))</f>
        <v/>
      </c>
      <c r="M45" s="1"/>
      <c r="N45" s="60" t="str">
        <f>+IF(M45='11 FORMULAS'!$H$4,'11 FORMULAS'!$I$4,IF(M45='11 FORMULAS'!$H$5,'11 FORMULAS'!$I$5,""))</f>
        <v/>
      </c>
      <c r="O45" s="4"/>
      <c r="P45" s="4"/>
      <c r="Q45" s="4"/>
      <c r="R45" s="295" t="str">
        <f>+IFERROR(K45+N45,"")</f>
        <v/>
      </c>
      <c r="S45" s="295" t="str">
        <f>IF(L45='11 FORMULAS'!$P$5,S44-(S44*R45),S44)</f>
        <v/>
      </c>
      <c r="T45" s="295" t="str">
        <f>IF(L45='11 FORMULAS'!$P$6,T44-(T44*R45),T44)</f>
        <v/>
      </c>
      <c r="U45" s="466"/>
      <c r="V45" s="469"/>
      <c r="X45" s="290"/>
      <c r="Y45" s="291"/>
      <c r="Z45" s="291"/>
    </row>
    <row r="46" spans="1:26" ht="29.45" customHeight="1" thickBot="1" x14ac:dyDescent="0.3">
      <c r="A46" s="458"/>
      <c r="B46" s="464"/>
      <c r="C46" s="436"/>
      <c r="D46" s="439"/>
      <c r="E46" s="65">
        <v>4</v>
      </c>
      <c r="F46" s="210"/>
      <c r="G46" s="210"/>
      <c r="H46" s="210"/>
      <c r="I46" s="286" t="str">
        <f t="shared" si="16"/>
        <v xml:space="preserve">  </v>
      </c>
      <c r="J46" s="7"/>
      <c r="K46" s="61" t="str">
        <f>+IF(J46='11 FORMULAS'!$E$4,'11 FORMULAS'!$F$4,IF(J46='11 FORMULAS'!$E$5,'11 FORMULAS'!$F$5,IF(J46='11 FORMULAS'!$E$6,'11 FORMULAS'!$F$6,"")))</f>
        <v/>
      </c>
      <c r="L46" s="61" t="str">
        <f>+IF(OR(J46='11 FORMULAS'!$O$4,J46='11 FORMULAS'!$O$5),'11 FORMULAS'!$P$5,IF(J46='11 FORMULAS'!$O$6,'11 FORMULAS'!$P$6,""))</f>
        <v/>
      </c>
      <c r="M46" s="7"/>
      <c r="N46" s="61" t="str">
        <f>+IF(M46='11 FORMULAS'!$H$4,'11 FORMULAS'!$I$4,IF(M46='11 FORMULAS'!$H$5,'11 FORMULAS'!$I$5,""))</f>
        <v/>
      </c>
      <c r="O46" s="8"/>
      <c r="P46" s="8"/>
      <c r="Q46" s="8"/>
      <c r="R46" s="296" t="str">
        <f t="shared" ref="R46" si="20">+IFERROR(K46+N46,"")</f>
        <v/>
      </c>
      <c r="S46" s="296" t="str">
        <f>IF(L46='11 FORMULAS'!$P$5,S45-(S45*R46),S45)</f>
        <v/>
      </c>
      <c r="T46" s="296" t="str">
        <f>IF(L46='11 FORMULAS'!$P$6,T45-(T45*R46),T45)</f>
        <v/>
      </c>
      <c r="U46" s="467"/>
      <c r="V46" s="470"/>
    </row>
    <row r="47" spans="1:26" ht="29.45" customHeight="1" x14ac:dyDescent="0.25">
      <c r="A47" s="456" t="str">
        <f>'2 CONTEXTO E IDENTIFICACIÓN'!A17</f>
        <v>R11</v>
      </c>
      <c r="B47" s="462" t="str">
        <f>+'2 CONTEXTO E IDENTIFICACIÓN'!E17</f>
        <v xml:space="preserve">  </v>
      </c>
      <c r="C47" s="434" t="str">
        <f>+'3 PROBABIL E IMPACTO INHERENTE'!E17</f>
        <v/>
      </c>
      <c r="D47" s="437" t="str">
        <f>+'3 PROBABIL E IMPACTO INHERENTE'!M17</f>
        <v/>
      </c>
      <c r="E47" s="63">
        <v>1</v>
      </c>
      <c r="F47" s="66"/>
      <c r="G47" s="66"/>
      <c r="H47" s="66"/>
      <c r="I47" s="284" t="str">
        <f t="shared" si="16"/>
        <v xml:space="preserve">  </v>
      </c>
      <c r="J47" s="5"/>
      <c r="K47" s="59" t="str">
        <f>+IF(J47='11 FORMULAS'!$E$4,'11 FORMULAS'!$F$4,IF(J47='11 FORMULAS'!$E$5,'11 FORMULAS'!$F$5,IF(J47='11 FORMULAS'!$E$6,'11 FORMULAS'!$F$6,"")))</f>
        <v/>
      </c>
      <c r="L47" s="59" t="str">
        <f>+IF(OR(J47='11 FORMULAS'!$O$4,J47='11 FORMULAS'!$O$5),'11 FORMULAS'!$P$5,IF(J47='11 FORMULAS'!$O$6,'11 FORMULAS'!$P$6,""))</f>
        <v/>
      </c>
      <c r="M47" s="5"/>
      <c r="N47" s="59" t="str">
        <f>+IF(M47='11 FORMULAS'!$H$4,'11 FORMULAS'!$I$4,IF(M47='11 FORMULAS'!$H$5,'11 FORMULAS'!$I$5,""))</f>
        <v/>
      </c>
      <c r="O47" s="6"/>
      <c r="P47" s="6"/>
      <c r="Q47" s="6"/>
      <c r="R47" s="294" t="str">
        <f>+IFERROR(K47+N47,"")</f>
        <v/>
      </c>
      <c r="S47" s="294" t="str">
        <f>IF(L47='11 FORMULAS'!$P$5,C47-(C47*R47),C47)</f>
        <v/>
      </c>
      <c r="T47" s="294" t="str">
        <f>IF(L47='11 FORMULAS'!$P$6,D47-(D47*R47),D47)</f>
        <v/>
      </c>
      <c r="U47" s="465" t="str">
        <f>+IF(S50="","",S50)</f>
        <v/>
      </c>
      <c r="V47" s="468" t="str">
        <f>+IF(T50="","",T50)</f>
        <v/>
      </c>
      <c r="X47" s="290"/>
      <c r="Y47" s="291"/>
      <c r="Z47" s="291"/>
    </row>
    <row r="48" spans="1:26" ht="29.45" customHeight="1" x14ac:dyDescent="0.25">
      <c r="A48" s="457"/>
      <c r="B48" s="463"/>
      <c r="C48" s="435"/>
      <c r="D48" s="438"/>
      <c r="E48" s="64">
        <v>2</v>
      </c>
      <c r="F48" s="209"/>
      <c r="G48" s="209"/>
      <c r="H48" s="209"/>
      <c r="I48" s="285" t="str">
        <f t="shared" si="16"/>
        <v xml:space="preserve">  </v>
      </c>
      <c r="J48" s="1"/>
      <c r="K48" s="60" t="str">
        <f>+IF(J48='11 FORMULAS'!$E$4,'11 FORMULAS'!$F$4,IF(J48='11 FORMULAS'!$E$5,'11 FORMULAS'!$F$5,IF(J48='11 FORMULAS'!$E$6,'11 FORMULAS'!$F$6,"")))</f>
        <v/>
      </c>
      <c r="L48" s="60" t="str">
        <f>+IF(OR(J48='11 FORMULAS'!$O$4,J48='11 FORMULAS'!$O$5),'11 FORMULAS'!$P$5,IF(J48='11 FORMULAS'!$O$6,'11 FORMULAS'!$P$6,""))</f>
        <v/>
      </c>
      <c r="M48" s="1"/>
      <c r="N48" s="60" t="str">
        <f>+IF(M48='11 FORMULAS'!$H$4,'11 FORMULAS'!$I$4,IF(M48='11 FORMULAS'!$H$5,'11 FORMULAS'!$I$5,""))</f>
        <v/>
      </c>
      <c r="O48" s="4"/>
      <c r="P48" s="4"/>
      <c r="Q48" s="4"/>
      <c r="R48" s="295" t="str">
        <f t="shared" ref="R48" si="21">+IFERROR(K48+N48,"")</f>
        <v/>
      </c>
      <c r="S48" s="295" t="str">
        <f>IF(L48='11 FORMULAS'!$P$5,S47-(S47*R48),S47)</f>
        <v/>
      </c>
      <c r="T48" s="295" t="str">
        <f>IF(L48='11 FORMULAS'!$P$6,T47-(T47*R48),T47)</f>
        <v/>
      </c>
      <c r="U48" s="466"/>
      <c r="V48" s="469"/>
      <c r="X48" s="290"/>
      <c r="Y48" s="291"/>
      <c r="Z48" s="291"/>
    </row>
    <row r="49" spans="1:26" ht="29.45" customHeight="1" x14ac:dyDescent="0.25">
      <c r="A49" s="457"/>
      <c r="B49" s="463"/>
      <c r="C49" s="435"/>
      <c r="D49" s="438"/>
      <c r="E49" s="64">
        <v>3</v>
      </c>
      <c r="F49" s="209"/>
      <c r="G49" s="209"/>
      <c r="H49" s="209"/>
      <c r="I49" s="285" t="str">
        <f t="shared" si="16"/>
        <v xml:space="preserve">  </v>
      </c>
      <c r="J49" s="1"/>
      <c r="K49" s="60" t="str">
        <f>+IF(J49='11 FORMULAS'!$E$4,'11 FORMULAS'!$F$4,IF(J49='11 FORMULAS'!$E$5,'11 FORMULAS'!$F$5,IF(J49='11 FORMULAS'!$E$6,'11 FORMULAS'!$F$6,"")))</f>
        <v/>
      </c>
      <c r="L49" s="60" t="str">
        <f>+IF(OR(J49='11 FORMULAS'!$O$4,J49='11 FORMULAS'!$O$5),'11 FORMULAS'!$P$5,IF(J49='11 FORMULAS'!$O$6,'11 FORMULAS'!$P$6,""))</f>
        <v/>
      </c>
      <c r="M49" s="1"/>
      <c r="N49" s="60" t="str">
        <f>+IF(M49='11 FORMULAS'!$H$4,'11 FORMULAS'!$I$4,IF(M49='11 FORMULAS'!$H$5,'11 FORMULAS'!$I$5,""))</f>
        <v/>
      </c>
      <c r="O49" s="4"/>
      <c r="P49" s="4"/>
      <c r="Q49" s="4"/>
      <c r="R49" s="295" t="str">
        <f>+IFERROR(K49+N49,"")</f>
        <v/>
      </c>
      <c r="S49" s="295" t="str">
        <f>IF(L49='11 FORMULAS'!$P$5,S48-(S48*R49),S48)</f>
        <v/>
      </c>
      <c r="T49" s="295" t="str">
        <f>IF(L49='11 FORMULAS'!$P$6,T48-(T48*R49),T48)</f>
        <v/>
      </c>
      <c r="U49" s="466"/>
      <c r="V49" s="469"/>
      <c r="X49" s="290"/>
      <c r="Y49" s="291"/>
      <c r="Z49" s="291"/>
    </row>
    <row r="50" spans="1:26" ht="29.45" customHeight="1" thickBot="1" x14ac:dyDescent="0.3">
      <c r="A50" s="458"/>
      <c r="B50" s="464"/>
      <c r="C50" s="436"/>
      <c r="D50" s="439"/>
      <c r="E50" s="65">
        <v>4</v>
      </c>
      <c r="F50" s="210"/>
      <c r="G50" s="210"/>
      <c r="H50" s="210"/>
      <c r="I50" s="286" t="str">
        <f t="shared" si="16"/>
        <v xml:space="preserve">  </v>
      </c>
      <c r="J50" s="7"/>
      <c r="K50" s="61" t="str">
        <f>+IF(J50='11 FORMULAS'!$E$4,'11 FORMULAS'!$F$4,IF(J50='11 FORMULAS'!$E$5,'11 FORMULAS'!$F$5,IF(J50='11 FORMULAS'!$E$6,'11 FORMULAS'!$F$6,"")))</f>
        <v/>
      </c>
      <c r="L50" s="61" t="str">
        <f>+IF(OR(J50='11 FORMULAS'!$O$4,J50='11 FORMULAS'!$O$5),'11 FORMULAS'!$P$5,IF(J50='11 FORMULAS'!$O$6,'11 FORMULAS'!$P$6,""))</f>
        <v/>
      </c>
      <c r="M50" s="7"/>
      <c r="N50" s="61" t="str">
        <f>+IF(M50='11 FORMULAS'!$H$4,'11 FORMULAS'!$I$4,IF(M50='11 FORMULAS'!$H$5,'11 FORMULAS'!$I$5,""))</f>
        <v/>
      </c>
      <c r="O50" s="8"/>
      <c r="P50" s="8"/>
      <c r="Q50" s="8"/>
      <c r="R50" s="296" t="str">
        <f t="shared" ref="R50" si="22">+IFERROR(K50+N50,"")</f>
        <v/>
      </c>
      <c r="S50" s="296" t="str">
        <f>IF(L50='11 FORMULAS'!$P$5,S49-(S49*R50),S49)</f>
        <v/>
      </c>
      <c r="T50" s="296" t="str">
        <f>IF(L50='11 FORMULAS'!$P$6,T49-(T49*R50),T49)</f>
        <v/>
      </c>
      <c r="U50" s="467"/>
      <c r="V50" s="470"/>
    </row>
    <row r="51" spans="1:26" ht="29.45" customHeight="1" x14ac:dyDescent="0.25">
      <c r="A51" s="456" t="str">
        <f>'2 CONTEXTO E IDENTIFICACIÓN'!A18</f>
        <v>R12</v>
      </c>
      <c r="B51" s="462" t="str">
        <f>+'2 CONTEXTO E IDENTIFICACIÓN'!E18</f>
        <v xml:space="preserve">  </v>
      </c>
      <c r="C51" s="434" t="str">
        <f>+'3 PROBABIL E IMPACTO INHERENTE'!E18</f>
        <v/>
      </c>
      <c r="D51" s="437" t="str">
        <f>+'3 PROBABIL E IMPACTO INHERENTE'!M18</f>
        <v/>
      </c>
      <c r="E51" s="63">
        <v>1</v>
      </c>
      <c r="F51" s="66"/>
      <c r="G51" s="66"/>
      <c r="H51" s="66"/>
      <c r="I51" s="284" t="str">
        <f t="shared" si="16"/>
        <v xml:space="preserve">  </v>
      </c>
      <c r="J51" s="5"/>
      <c r="K51" s="59" t="str">
        <f>+IF(J51='11 FORMULAS'!$E$4,'11 FORMULAS'!$F$4,IF(J51='11 FORMULAS'!$E$5,'11 FORMULAS'!$F$5,IF(J51='11 FORMULAS'!$E$6,'11 FORMULAS'!$F$6,"")))</f>
        <v/>
      </c>
      <c r="L51" s="59" t="str">
        <f>+IF(OR(J51='11 FORMULAS'!$O$4,J51='11 FORMULAS'!$O$5),'11 FORMULAS'!$P$5,IF(J51='11 FORMULAS'!$O$6,'11 FORMULAS'!$P$6,""))</f>
        <v/>
      </c>
      <c r="M51" s="5"/>
      <c r="N51" s="59" t="str">
        <f>+IF(M51='11 FORMULAS'!$H$4,'11 FORMULAS'!$I$4,IF(M51='11 FORMULAS'!$H$5,'11 FORMULAS'!$I$5,""))</f>
        <v/>
      </c>
      <c r="O51" s="6"/>
      <c r="P51" s="6"/>
      <c r="Q51" s="6"/>
      <c r="R51" s="294" t="str">
        <f>+IFERROR(K51+N51,"")</f>
        <v/>
      </c>
      <c r="S51" s="294" t="str">
        <f>IF(L51='11 FORMULAS'!$P$5,C51-(C51*R51),C51)</f>
        <v/>
      </c>
      <c r="T51" s="294" t="str">
        <f>IF(L51='11 FORMULAS'!$P$6,D51-(D51*R51),D51)</f>
        <v/>
      </c>
      <c r="U51" s="465" t="str">
        <f>+IF(S54="","",S54)</f>
        <v/>
      </c>
      <c r="V51" s="468" t="str">
        <f>+IF(T54="","",T54)</f>
        <v/>
      </c>
      <c r="X51" s="290"/>
      <c r="Y51" s="291"/>
      <c r="Z51" s="291"/>
    </row>
    <row r="52" spans="1:26" ht="29.45" customHeight="1" x14ac:dyDescent="0.25">
      <c r="A52" s="457"/>
      <c r="B52" s="463"/>
      <c r="C52" s="435"/>
      <c r="D52" s="438"/>
      <c r="E52" s="64">
        <v>2</v>
      </c>
      <c r="F52" s="209"/>
      <c r="G52" s="209"/>
      <c r="H52" s="209"/>
      <c r="I52" s="285" t="str">
        <f t="shared" si="16"/>
        <v xml:space="preserve">  </v>
      </c>
      <c r="J52" s="1"/>
      <c r="K52" s="60" t="str">
        <f>+IF(J52='11 FORMULAS'!$E$4,'11 FORMULAS'!$F$4,IF(J52='11 FORMULAS'!$E$5,'11 FORMULAS'!$F$5,IF(J52='11 FORMULAS'!$E$6,'11 FORMULAS'!$F$6,"")))</f>
        <v/>
      </c>
      <c r="L52" s="60" t="str">
        <f>+IF(OR(J52='11 FORMULAS'!$O$4,J52='11 FORMULAS'!$O$5),'11 FORMULAS'!$P$5,IF(J52='11 FORMULAS'!$O$6,'11 FORMULAS'!$P$6,""))</f>
        <v/>
      </c>
      <c r="M52" s="1"/>
      <c r="N52" s="60" t="str">
        <f>+IF(M52='11 FORMULAS'!$H$4,'11 FORMULAS'!$I$4,IF(M52='11 FORMULAS'!$H$5,'11 FORMULAS'!$I$5,""))</f>
        <v/>
      </c>
      <c r="O52" s="4"/>
      <c r="P52" s="4"/>
      <c r="Q52" s="4"/>
      <c r="R52" s="295" t="str">
        <f t="shared" ref="R52" si="23">+IFERROR(K52+N52,"")</f>
        <v/>
      </c>
      <c r="S52" s="295" t="str">
        <f>IF(L52='11 FORMULAS'!$P$5,S51-(S51*R52),S51)</f>
        <v/>
      </c>
      <c r="T52" s="295" t="str">
        <f>IF(L52='11 FORMULAS'!$P$6,T51-(T51*R52),T51)</f>
        <v/>
      </c>
      <c r="U52" s="466"/>
      <c r="V52" s="469"/>
      <c r="X52" s="290"/>
      <c r="Y52" s="291"/>
      <c r="Z52" s="291"/>
    </row>
    <row r="53" spans="1:26" ht="29.45" customHeight="1" x14ac:dyDescent="0.25">
      <c r="A53" s="457"/>
      <c r="B53" s="463"/>
      <c r="C53" s="435"/>
      <c r="D53" s="438"/>
      <c r="E53" s="64">
        <v>3</v>
      </c>
      <c r="F53" s="209"/>
      <c r="G53" s="209"/>
      <c r="H53" s="209"/>
      <c r="I53" s="285" t="str">
        <f t="shared" si="16"/>
        <v xml:space="preserve">  </v>
      </c>
      <c r="J53" s="1"/>
      <c r="K53" s="60" t="str">
        <f>+IF(J53='11 FORMULAS'!$E$4,'11 FORMULAS'!$F$4,IF(J53='11 FORMULAS'!$E$5,'11 FORMULAS'!$F$5,IF(J53='11 FORMULAS'!$E$6,'11 FORMULAS'!$F$6,"")))</f>
        <v/>
      </c>
      <c r="L53" s="60" t="str">
        <f>+IF(OR(J53='11 FORMULAS'!$O$4,J53='11 FORMULAS'!$O$5),'11 FORMULAS'!$P$5,IF(J53='11 FORMULAS'!$O$6,'11 FORMULAS'!$P$6,""))</f>
        <v/>
      </c>
      <c r="M53" s="1"/>
      <c r="N53" s="60" t="str">
        <f>+IF(M53='11 FORMULAS'!$H$4,'11 FORMULAS'!$I$4,IF(M53='11 FORMULAS'!$H$5,'11 FORMULAS'!$I$5,""))</f>
        <v/>
      </c>
      <c r="O53" s="4"/>
      <c r="P53" s="4"/>
      <c r="Q53" s="4"/>
      <c r="R53" s="295" t="str">
        <f>+IFERROR(K53+N53,"")</f>
        <v/>
      </c>
      <c r="S53" s="295" t="str">
        <f>IF(L53='11 FORMULAS'!$P$5,S52-(S52*R53),S52)</f>
        <v/>
      </c>
      <c r="T53" s="295" t="str">
        <f>IF(L53='11 FORMULAS'!$P$6,T52-(T52*R53),T52)</f>
        <v/>
      </c>
      <c r="U53" s="466"/>
      <c r="V53" s="469"/>
      <c r="X53" s="290"/>
      <c r="Y53" s="291"/>
      <c r="Z53" s="291"/>
    </row>
    <row r="54" spans="1:26" ht="29.45" customHeight="1" thickBot="1" x14ac:dyDescent="0.3">
      <c r="A54" s="458"/>
      <c r="B54" s="464"/>
      <c r="C54" s="436"/>
      <c r="D54" s="439"/>
      <c r="E54" s="65">
        <v>4</v>
      </c>
      <c r="F54" s="210"/>
      <c r="G54" s="210"/>
      <c r="H54" s="210"/>
      <c r="I54" s="286" t="str">
        <f t="shared" si="16"/>
        <v xml:space="preserve">  </v>
      </c>
      <c r="J54" s="7"/>
      <c r="K54" s="61" t="str">
        <f>+IF(J54='11 FORMULAS'!$E$4,'11 FORMULAS'!$F$4,IF(J54='11 FORMULAS'!$E$5,'11 FORMULAS'!$F$5,IF(J54='11 FORMULAS'!$E$6,'11 FORMULAS'!$F$6,"")))</f>
        <v/>
      </c>
      <c r="L54" s="61" t="str">
        <f>+IF(OR(J54='11 FORMULAS'!$O$4,J54='11 FORMULAS'!$O$5),'11 FORMULAS'!$P$5,IF(J54='11 FORMULAS'!$O$6,'11 FORMULAS'!$P$6,""))</f>
        <v/>
      </c>
      <c r="M54" s="7"/>
      <c r="N54" s="61" t="str">
        <f>+IF(M54='11 FORMULAS'!$H$4,'11 FORMULAS'!$I$4,IF(M54='11 FORMULAS'!$H$5,'11 FORMULAS'!$I$5,""))</f>
        <v/>
      </c>
      <c r="O54" s="8"/>
      <c r="P54" s="8"/>
      <c r="Q54" s="8"/>
      <c r="R54" s="296" t="str">
        <f t="shared" ref="R54" si="24">+IFERROR(K54+N54,"")</f>
        <v/>
      </c>
      <c r="S54" s="296" t="str">
        <f>IF(L54='11 FORMULAS'!$P$5,S53-(S53*R54),S53)</f>
        <v/>
      </c>
      <c r="T54" s="296" t="str">
        <f>IF(L54='11 FORMULAS'!$P$6,T53-(T53*R54),T53)</f>
        <v/>
      </c>
      <c r="U54" s="467"/>
      <c r="V54" s="470"/>
    </row>
    <row r="55" spans="1:26" ht="29.45" customHeight="1" x14ac:dyDescent="0.25">
      <c r="A55" s="456" t="str">
        <f>'2 CONTEXTO E IDENTIFICACIÓN'!A19</f>
        <v>R13</v>
      </c>
      <c r="B55" s="462" t="str">
        <f>+'2 CONTEXTO E IDENTIFICACIÓN'!E19</f>
        <v xml:space="preserve">  </v>
      </c>
      <c r="C55" s="434" t="str">
        <f>+'3 PROBABIL E IMPACTO INHERENTE'!E19</f>
        <v/>
      </c>
      <c r="D55" s="437" t="str">
        <f>+'3 PROBABIL E IMPACTO INHERENTE'!M19</f>
        <v/>
      </c>
      <c r="E55" s="63">
        <v>1</v>
      </c>
      <c r="F55" s="66"/>
      <c r="G55" s="66"/>
      <c r="H55" s="66"/>
      <c r="I55" s="284" t="str">
        <f t="shared" si="16"/>
        <v xml:space="preserve">  </v>
      </c>
      <c r="J55" s="5"/>
      <c r="K55" s="59" t="str">
        <f>+IF(J55='11 FORMULAS'!$E$4,'11 FORMULAS'!$F$4,IF(J55='11 FORMULAS'!$E$5,'11 FORMULAS'!$F$5,IF(J55='11 FORMULAS'!$E$6,'11 FORMULAS'!$F$6,"")))</f>
        <v/>
      </c>
      <c r="L55" s="59" t="str">
        <f>+IF(OR(J55='11 FORMULAS'!$O$4,J55='11 FORMULAS'!$O$5),'11 FORMULAS'!$P$5,IF(J55='11 FORMULAS'!$O$6,'11 FORMULAS'!$P$6,""))</f>
        <v/>
      </c>
      <c r="M55" s="5"/>
      <c r="N55" s="59" t="str">
        <f>+IF(M55='11 FORMULAS'!$H$4,'11 FORMULAS'!$I$4,IF(M55='11 FORMULAS'!$H$5,'11 FORMULAS'!$I$5,""))</f>
        <v/>
      </c>
      <c r="O55" s="6"/>
      <c r="P55" s="6"/>
      <c r="Q55" s="6"/>
      <c r="R55" s="294" t="str">
        <f>+IFERROR(K55+N55,"")</f>
        <v/>
      </c>
      <c r="S55" s="294" t="str">
        <f>IF(L55='11 FORMULAS'!$P$5,C55-(C55*R55),C55)</f>
        <v/>
      </c>
      <c r="T55" s="294" t="str">
        <f>IF(L55='11 FORMULAS'!$P$6,D55-(D55*R55),D55)</f>
        <v/>
      </c>
      <c r="U55" s="465" t="str">
        <f>+IF(S58="","",S58)</f>
        <v/>
      </c>
      <c r="V55" s="468" t="str">
        <f>+IF(T58="","",T58)</f>
        <v/>
      </c>
      <c r="X55" s="290"/>
      <c r="Y55" s="291"/>
      <c r="Z55" s="291"/>
    </row>
    <row r="56" spans="1:26" ht="29.45" customHeight="1" x14ac:dyDescent="0.25">
      <c r="A56" s="457"/>
      <c r="B56" s="463"/>
      <c r="C56" s="435"/>
      <c r="D56" s="438"/>
      <c r="E56" s="64">
        <v>2</v>
      </c>
      <c r="F56" s="209"/>
      <c r="G56" s="209"/>
      <c r="H56" s="209"/>
      <c r="I56" s="285" t="str">
        <f t="shared" si="16"/>
        <v xml:space="preserve">  </v>
      </c>
      <c r="J56" s="1"/>
      <c r="K56" s="60" t="str">
        <f>+IF(J56='11 FORMULAS'!$E$4,'11 FORMULAS'!$F$4,IF(J56='11 FORMULAS'!$E$5,'11 FORMULAS'!$F$5,IF(J56='11 FORMULAS'!$E$6,'11 FORMULAS'!$F$6,"")))</f>
        <v/>
      </c>
      <c r="L56" s="60" t="str">
        <f>+IF(OR(J56='11 FORMULAS'!$O$4,J56='11 FORMULAS'!$O$5),'11 FORMULAS'!$P$5,IF(J56='11 FORMULAS'!$O$6,'11 FORMULAS'!$P$6,""))</f>
        <v/>
      </c>
      <c r="M56" s="1"/>
      <c r="N56" s="60" t="str">
        <f>+IF(M56='11 FORMULAS'!$H$4,'11 FORMULAS'!$I$4,IF(M56='11 FORMULAS'!$H$5,'11 FORMULAS'!$I$5,""))</f>
        <v/>
      </c>
      <c r="O56" s="4"/>
      <c r="P56" s="4"/>
      <c r="Q56" s="4"/>
      <c r="R56" s="295" t="str">
        <f t="shared" ref="R56" si="25">+IFERROR(K56+N56,"")</f>
        <v/>
      </c>
      <c r="S56" s="295" t="str">
        <f>IF(L56='11 FORMULAS'!$P$5,S55-(S55*R56),S55)</f>
        <v/>
      </c>
      <c r="T56" s="295" t="str">
        <f>IF(L56='11 FORMULAS'!$P$6,T55-(T55*R56),T55)</f>
        <v/>
      </c>
      <c r="U56" s="466"/>
      <c r="V56" s="469"/>
      <c r="X56" s="290"/>
      <c r="Y56" s="291"/>
      <c r="Z56" s="291"/>
    </row>
    <row r="57" spans="1:26" ht="29.45" customHeight="1" x14ac:dyDescent="0.25">
      <c r="A57" s="457"/>
      <c r="B57" s="463"/>
      <c r="C57" s="435"/>
      <c r="D57" s="438"/>
      <c r="E57" s="64">
        <v>3</v>
      </c>
      <c r="F57" s="209"/>
      <c r="G57" s="209"/>
      <c r="H57" s="209"/>
      <c r="I57" s="285" t="str">
        <f t="shared" si="16"/>
        <v xml:space="preserve">  </v>
      </c>
      <c r="J57" s="1"/>
      <c r="K57" s="60" t="str">
        <f>+IF(J57='11 FORMULAS'!$E$4,'11 FORMULAS'!$F$4,IF(J57='11 FORMULAS'!$E$5,'11 FORMULAS'!$F$5,IF(J57='11 FORMULAS'!$E$6,'11 FORMULAS'!$F$6,"")))</f>
        <v/>
      </c>
      <c r="L57" s="60" t="str">
        <f>+IF(OR(J57='11 FORMULAS'!$O$4,J57='11 FORMULAS'!$O$5),'11 FORMULAS'!$P$5,IF(J57='11 FORMULAS'!$O$6,'11 FORMULAS'!$P$6,""))</f>
        <v/>
      </c>
      <c r="M57" s="1"/>
      <c r="N57" s="60" t="str">
        <f>+IF(M57='11 FORMULAS'!$H$4,'11 FORMULAS'!$I$4,IF(M57='11 FORMULAS'!$H$5,'11 FORMULAS'!$I$5,""))</f>
        <v/>
      </c>
      <c r="O57" s="4"/>
      <c r="P57" s="4"/>
      <c r="Q57" s="4"/>
      <c r="R57" s="295" t="str">
        <f>+IFERROR(K57+N57,"")</f>
        <v/>
      </c>
      <c r="S57" s="295" t="str">
        <f>IF(L57='11 FORMULAS'!$P$5,S56-(S56*R57),S56)</f>
        <v/>
      </c>
      <c r="T57" s="295" t="str">
        <f>IF(L57='11 FORMULAS'!$P$6,T56-(T56*R57),T56)</f>
        <v/>
      </c>
      <c r="U57" s="466"/>
      <c r="V57" s="469"/>
      <c r="X57" s="290"/>
      <c r="Y57" s="291"/>
      <c r="Z57" s="291"/>
    </row>
    <row r="58" spans="1:26" ht="29.45" customHeight="1" thickBot="1" x14ac:dyDescent="0.3">
      <c r="A58" s="458"/>
      <c r="B58" s="464"/>
      <c r="C58" s="436"/>
      <c r="D58" s="439"/>
      <c r="E58" s="65">
        <v>4</v>
      </c>
      <c r="F58" s="210"/>
      <c r="G58" s="210"/>
      <c r="H58" s="210"/>
      <c r="I58" s="286" t="str">
        <f t="shared" si="16"/>
        <v xml:space="preserve">  </v>
      </c>
      <c r="J58" s="7"/>
      <c r="K58" s="61" t="str">
        <f>+IF(J58='11 FORMULAS'!$E$4,'11 FORMULAS'!$F$4,IF(J58='11 FORMULAS'!$E$5,'11 FORMULAS'!$F$5,IF(J58='11 FORMULAS'!$E$6,'11 FORMULAS'!$F$6,"")))</f>
        <v/>
      </c>
      <c r="L58" s="61" t="str">
        <f>+IF(OR(J58='11 FORMULAS'!$O$4,J58='11 FORMULAS'!$O$5),'11 FORMULAS'!$P$5,IF(J58='11 FORMULAS'!$O$6,'11 FORMULAS'!$P$6,""))</f>
        <v/>
      </c>
      <c r="M58" s="7"/>
      <c r="N58" s="61" t="str">
        <f>+IF(M58='11 FORMULAS'!$H$4,'11 FORMULAS'!$I$4,IF(M58='11 FORMULAS'!$H$5,'11 FORMULAS'!$I$5,""))</f>
        <v/>
      </c>
      <c r="O58" s="8"/>
      <c r="P58" s="8"/>
      <c r="Q58" s="8"/>
      <c r="R58" s="296" t="str">
        <f t="shared" ref="R58" si="26">+IFERROR(K58+N58,"")</f>
        <v/>
      </c>
      <c r="S58" s="296" t="str">
        <f>IF(L58='11 FORMULAS'!$P$5,S57-(S57*R58),S57)</f>
        <v/>
      </c>
      <c r="T58" s="296" t="str">
        <f>IF(L58='11 FORMULAS'!$P$6,T57-(T57*R58),T57)</f>
        <v/>
      </c>
      <c r="U58" s="467"/>
      <c r="V58" s="470"/>
    </row>
    <row r="59" spans="1:26" ht="29.45" customHeight="1" x14ac:dyDescent="0.25">
      <c r="A59" s="456" t="str">
        <f>'2 CONTEXTO E IDENTIFICACIÓN'!A20</f>
        <v>R14</v>
      </c>
      <c r="B59" s="462" t="str">
        <f>+'2 CONTEXTO E IDENTIFICACIÓN'!E20</f>
        <v xml:space="preserve">  </v>
      </c>
      <c r="C59" s="434" t="str">
        <f>+'3 PROBABIL E IMPACTO INHERENTE'!E20</f>
        <v/>
      </c>
      <c r="D59" s="437" t="str">
        <f>+'3 PROBABIL E IMPACTO INHERENTE'!M20</f>
        <v/>
      </c>
      <c r="E59" s="63">
        <v>1</v>
      </c>
      <c r="F59" s="66"/>
      <c r="G59" s="66"/>
      <c r="H59" s="66"/>
      <c r="I59" s="284" t="str">
        <f t="shared" si="16"/>
        <v xml:space="preserve">  </v>
      </c>
      <c r="J59" s="5"/>
      <c r="K59" s="59" t="str">
        <f>+IF(J59='11 FORMULAS'!$E$4,'11 FORMULAS'!$F$4,IF(J59='11 FORMULAS'!$E$5,'11 FORMULAS'!$F$5,IF(J59='11 FORMULAS'!$E$6,'11 FORMULAS'!$F$6,"")))</f>
        <v/>
      </c>
      <c r="L59" s="59" t="str">
        <f>+IF(OR(J59='11 FORMULAS'!$O$4,J59='11 FORMULAS'!$O$5),'11 FORMULAS'!$P$5,IF(J59='11 FORMULAS'!$O$6,'11 FORMULAS'!$P$6,""))</f>
        <v/>
      </c>
      <c r="M59" s="5"/>
      <c r="N59" s="59" t="str">
        <f>+IF(M59='11 FORMULAS'!$H$4,'11 FORMULAS'!$I$4,IF(M59='11 FORMULAS'!$H$5,'11 FORMULAS'!$I$5,""))</f>
        <v/>
      </c>
      <c r="O59" s="6"/>
      <c r="P59" s="6"/>
      <c r="Q59" s="6"/>
      <c r="R59" s="294" t="str">
        <f>+IFERROR(K59+N59,"")</f>
        <v/>
      </c>
      <c r="S59" s="294" t="str">
        <f>IF(L59='11 FORMULAS'!$P$5,C59-(C59*R59),C59)</f>
        <v/>
      </c>
      <c r="T59" s="294" t="str">
        <f>IF(L59='11 FORMULAS'!$P$6,D59-(D59*R59),D59)</f>
        <v/>
      </c>
      <c r="U59" s="465" t="str">
        <f>+IF(S62="","",S62)</f>
        <v/>
      </c>
      <c r="V59" s="468" t="str">
        <f>+IF(T62="","",T62)</f>
        <v/>
      </c>
      <c r="X59" s="290"/>
      <c r="Y59" s="291"/>
      <c r="Z59" s="291"/>
    </row>
    <row r="60" spans="1:26" ht="29.45" customHeight="1" x14ac:dyDescent="0.25">
      <c r="A60" s="457"/>
      <c r="B60" s="463"/>
      <c r="C60" s="435"/>
      <c r="D60" s="438"/>
      <c r="E60" s="64">
        <v>2</v>
      </c>
      <c r="F60" s="209"/>
      <c r="G60" s="209"/>
      <c r="H60" s="209"/>
      <c r="I60" s="285" t="str">
        <f t="shared" si="16"/>
        <v xml:space="preserve">  </v>
      </c>
      <c r="J60" s="1"/>
      <c r="K60" s="60" t="str">
        <f>+IF(J60='11 FORMULAS'!$E$4,'11 FORMULAS'!$F$4,IF(J60='11 FORMULAS'!$E$5,'11 FORMULAS'!$F$5,IF(J60='11 FORMULAS'!$E$6,'11 FORMULAS'!$F$6,"")))</f>
        <v/>
      </c>
      <c r="L60" s="60" t="str">
        <f>+IF(OR(J60='11 FORMULAS'!$O$4,J60='11 FORMULAS'!$O$5),'11 FORMULAS'!$P$5,IF(J60='11 FORMULAS'!$O$6,'11 FORMULAS'!$P$6,""))</f>
        <v/>
      </c>
      <c r="M60" s="1"/>
      <c r="N60" s="60" t="str">
        <f>+IF(M60='11 FORMULAS'!$H$4,'11 FORMULAS'!$I$4,IF(M60='11 FORMULAS'!$H$5,'11 FORMULAS'!$I$5,""))</f>
        <v/>
      </c>
      <c r="O60" s="4"/>
      <c r="P60" s="4"/>
      <c r="Q60" s="4"/>
      <c r="R60" s="295" t="str">
        <f t="shared" ref="R60" si="27">+IFERROR(K60+N60,"")</f>
        <v/>
      </c>
      <c r="S60" s="295" t="str">
        <f>IF(L60='11 FORMULAS'!$P$5,S59-(S59*R60),S59)</f>
        <v/>
      </c>
      <c r="T60" s="295" t="str">
        <f>IF(L60='11 FORMULAS'!$P$6,T59-(T59*R60),T59)</f>
        <v/>
      </c>
      <c r="U60" s="466"/>
      <c r="V60" s="469"/>
      <c r="X60" s="290"/>
      <c r="Y60" s="291"/>
      <c r="Z60" s="291"/>
    </row>
    <row r="61" spans="1:26" ht="29.45" customHeight="1" x14ac:dyDescent="0.25">
      <c r="A61" s="457"/>
      <c r="B61" s="463"/>
      <c r="C61" s="435"/>
      <c r="D61" s="438"/>
      <c r="E61" s="64">
        <v>3</v>
      </c>
      <c r="F61" s="209"/>
      <c r="G61" s="209"/>
      <c r="H61" s="209"/>
      <c r="I61" s="285" t="str">
        <f t="shared" si="16"/>
        <v xml:space="preserve">  </v>
      </c>
      <c r="J61" s="1"/>
      <c r="K61" s="60" t="str">
        <f>+IF(J61='11 FORMULAS'!$E$4,'11 FORMULAS'!$F$4,IF(J61='11 FORMULAS'!$E$5,'11 FORMULAS'!$F$5,IF(J61='11 FORMULAS'!$E$6,'11 FORMULAS'!$F$6,"")))</f>
        <v/>
      </c>
      <c r="L61" s="60" t="str">
        <f>+IF(OR(J61='11 FORMULAS'!$O$4,J61='11 FORMULAS'!$O$5),'11 FORMULAS'!$P$5,IF(J61='11 FORMULAS'!$O$6,'11 FORMULAS'!$P$6,""))</f>
        <v/>
      </c>
      <c r="M61" s="1"/>
      <c r="N61" s="60" t="str">
        <f>+IF(M61='11 FORMULAS'!$H$4,'11 FORMULAS'!$I$4,IF(M61='11 FORMULAS'!$H$5,'11 FORMULAS'!$I$5,""))</f>
        <v/>
      </c>
      <c r="O61" s="4"/>
      <c r="P61" s="4"/>
      <c r="Q61" s="4"/>
      <c r="R61" s="295" t="str">
        <f>+IFERROR(K61+N61,"")</f>
        <v/>
      </c>
      <c r="S61" s="295" t="str">
        <f>IF(L61='11 FORMULAS'!$P$5,S60-(S60*R61),S60)</f>
        <v/>
      </c>
      <c r="T61" s="295" t="str">
        <f>IF(L61='11 FORMULAS'!$P$6,T60-(T60*R61),T60)</f>
        <v/>
      </c>
      <c r="U61" s="466"/>
      <c r="V61" s="469"/>
      <c r="X61" s="290"/>
      <c r="Y61" s="291"/>
      <c r="Z61" s="291"/>
    </row>
    <row r="62" spans="1:26" ht="29.45" customHeight="1" thickBot="1" x14ac:dyDescent="0.3">
      <c r="A62" s="458"/>
      <c r="B62" s="464"/>
      <c r="C62" s="436"/>
      <c r="D62" s="439"/>
      <c r="E62" s="65">
        <v>4</v>
      </c>
      <c r="F62" s="210"/>
      <c r="G62" s="210"/>
      <c r="H62" s="210"/>
      <c r="I62" s="286" t="str">
        <f t="shared" si="16"/>
        <v xml:space="preserve">  </v>
      </c>
      <c r="J62" s="7"/>
      <c r="K62" s="61" t="str">
        <f>+IF(J62='11 FORMULAS'!$E$4,'11 FORMULAS'!$F$4,IF(J62='11 FORMULAS'!$E$5,'11 FORMULAS'!$F$5,IF(J62='11 FORMULAS'!$E$6,'11 FORMULAS'!$F$6,"")))</f>
        <v/>
      </c>
      <c r="L62" s="61" t="str">
        <f>+IF(OR(J62='11 FORMULAS'!$O$4,J62='11 FORMULAS'!$O$5),'11 FORMULAS'!$P$5,IF(J62='11 FORMULAS'!$O$6,'11 FORMULAS'!$P$6,""))</f>
        <v/>
      </c>
      <c r="M62" s="7"/>
      <c r="N62" s="61" t="str">
        <f>+IF(M62='11 FORMULAS'!$H$4,'11 FORMULAS'!$I$4,IF(M62='11 FORMULAS'!$H$5,'11 FORMULAS'!$I$5,""))</f>
        <v/>
      </c>
      <c r="O62" s="8"/>
      <c r="P62" s="8"/>
      <c r="Q62" s="8"/>
      <c r="R62" s="296" t="str">
        <f t="shared" ref="R62" si="28">+IFERROR(K62+N62,"")</f>
        <v/>
      </c>
      <c r="S62" s="296" t="str">
        <f>IF(L62='11 FORMULAS'!$P$5,S61-(S61*R62),S61)</f>
        <v/>
      </c>
      <c r="T62" s="296" t="str">
        <f>IF(L62='11 FORMULAS'!$P$6,T61-(T61*R62),T61)</f>
        <v/>
      </c>
      <c r="U62" s="467"/>
      <c r="V62" s="470"/>
    </row>
    <row r="63" spans="1:26" ht="29.45" customHeight="1" x14ac:dyDescent="0.25">
      <c r="A63" s="456" t="str">
        <f>'2 CONTEXTO E IDENTIFICACIÓN'!A21</f>
        <v>R15</v>
      </c>
      <c r="B63" s="462" t="str">
        <f>+'2 CONTEXTO E IDENTIFICACIÓN'!E21</f>
        <v xml:space="preserve">  </v>
      </c>
      <c r="C63" s="434" t="str">
        <f>+'3 PROBABIL E IMPACTO INHERENTE'!E21</f>
        <v/>
      </c>
      <c r="D63" s="437" t="str">
        <f>+'3 PROBABIL E IMPACTO INHERENTE'!M21</f>
        <v/>
      </c>
      <c r="E63" s="63">
        <v>1</v>
      </c>
      <c r="F63" s="66"/>
      <c r="G63" s="66"/>
      <c r="H63" s="66"/>
      <c r="I63" s="284" t="str">
        <f t="shared" si="16"/>
        <v xml:space="preserve">  </v>
      </c>
      <c r="J63" s="5"/>
      <c r="K63" s="59" t="str">
        <f>+IF(J63='11 FORMULAS'!$E$4,'11 FORMULAS'!$F$4,IF(J63='11 FORMULAS'!$E$5,'11 FORMULAS'!$F$5,IF(J63='11 FORMULAS'!$E$6,'11 FORMULAS'!$F$6,"")))</f>
        <v/>
      </c>
      <c r="L63" s="59" t="str">
        <f>+IF(OR(J63='11 FORMULAS'!$O$4,J63='11 FORMULAS'!$O$5),'11 FORMULAS'!$P$5,IF(J63='11 FORMULAS'!$O$6,'11 FORMULAS'!$P$6,""))</f>
        <v/>
      </c>
      <c r="M63" s="5"/>
      <c r="N63" s="59" t="str">
        <f>+IF(M63='11 FORMULAS'!$H$4,'11 FORMULAS'!$I$4,IF(M63='11 FORMULAS'!$H$5,'11 FORMULAS'!$I$5,""))</f>
        <v/>
      </c>
      <c r="O63" s="6"/>
      <c r="P63" s="6"/>
      <c r="Q63" s="6"/>
      <c r="R63" s="294" t="str">
        <f>+IFERROR(K63+N63,"")</f>
        <v/>
      </c>
      <c r="S63" s="294" t="str">
        <f>IF(L63='11 FORMULAS'!$P$5,C63-(C63*R63),C63)</f>
        <v/>
      </c>
      <c r="T63" s="294" t="str">
        <f>IF(L63='11 FORMULAS'!$P$6,D63-(D63*R63),D63)</f>
        <v/>
      </c>
      <c r="U63" s="465" t="str">
        <f>+IF(S66="","",S66)</f>
        <v/>
      </c>
      <c r="V63" s="468" t="str">
        <f>+IF(T66="","",T66)</f>
        <v/>
      </c>
      <c r="X63" s="290"/>
      <c r="Y63" s="291"/>
      <c r="Z63" s="291"/>
    </row>
    <row r="64" spans="1:26" ht="29.45" customHeight="1" x14ac:dyDescent="0.25">
      <c r="A64" s="457"/>
      <c r="B64" s="463"/>
      <c r="C64" s="435"/>
      <c r="D64" s="438"/>
      <c r="E64" s="64">
        <v>2</v>
      </c>
      <c r="F64" s="209"/>
      <c r="G64" s="209"/>
      <c r="H64" s="209"/>
      <c r="I64" s="285" t="str">
        <f t="shared" si="16"/>
        <v xml:space="preserve">  </v>
      </c>
      <c r="J64" s="1"/>
      <c r="K64" s="60" t="str">
        <f>+IF(J64='11 FORMULAS'!$E$4,'11 FORMULAS'!$F$4,IF(J64='11 FORMULAS'!$E$5,'11 FORMULAS'!$F$5,IF(J64='11 FORMULAS'!$E$6,'11 FORMULAS'!$F$6,"")))</f>
        <v/>
      </c>
      <c r="L64" s="60" t="str">
        <f>+IF(OR(J64='11 FORMULAS'!$O$4,J64='11 FORMULAS'!$O$5),'11 FORMULAS'!$P$5,IF(J64='11 FORMULAS'!$O$6,'11 FORMULAS'!$P$6,""))</f>
        <v/>
      </c>
      <c r="M64" s="1"/>
      <c r="N64" s="60" t="str">
        <f>+IF(M64='11 FORMULAS'!$H$4,'11 FORMULAS'!$I$4,IF(M64='11 FORMULAS'!$H$5,'11 FORMULAS'!$I$5,""))</f>
        <v/>
      </c>
      <c r="O64" s="4"/>
      <c r="P64" s="4"/>
      <c r="Q64" s="4"/>
      <c r="R64" s="295" t="str">
        <f t="shared" ref="R64" si="29">+IFERROR(K64+N64,"")</f>
        <v/>
      </c>
      <c r="S64" s="295" t="str">
        <f>IF(L64='11 FORMULAS'!$P$5,S63-(S63*R64),S63)</f>
        <v/>
      </c>
      <c r="T64" s="295" t="str">
        <f>IF(L64='11 FORMULAS'!$P$6,T63-(T63*R64),T63)</f>
        <v/>
      </c>
      <c r="U64" s="466"/>
      <c r="V64" s="469"/>
      <c r="X64" s="290"/>
      <c r="Y64" s="291"/>
      <c r="Z64" s="291"/>
    </row>
    <row r="65" spans="1:26" ht="29.45" customHeight="1" x14ac:dyDescent="0.25">
      <c r="A65" s="457"/>
      <c r="B65" s="463"/>
      <c r="C65" s="435"/>
      <c r="D65" s="438"/>
      <c r="E65" s="64">
        <v>3</v>
      </c>
      <c r="F65" s="209"/>
      <c r="G65" s="209"/>
      <c r="H65" s="209"/>
      <c r="I65" s="285" t="str">
        <f t="shared" si="16"/>
        <v xml:space="preserve">  </v>
      </c>
      <c r="J65" s="1"/>
      <c r="K65" s="60" t="str">
        <f>+IF(J65='11 FORMULAS'!$E$4,'11 FORMULAS'!$F$4,IF(J65='11 FORMULAS'!$E$5,'11 FORMULAS'!$F$5,IF(J65='11 FORMULAS'!$E$6,'11 FORMULAS'!$F$6,"")))</f>
        <v/>
      </c>
      <c r="L65" s="60" t="str">
        <f>+IF(OR(J65='11 FORMULAS'!$O$4,J65='11 FORMULAS'!$O$5),'11 FORMULAS'!$P$5,IF(J65='11 FORMULAS'!$O$6,'11 FORMULAS'!$P$6,""))</f>
        <v/>
      </c>
      <c r="M65" s="1"/>
      <c r="N65" s="60" t="str">
        <f>+IF(M65='11 FORMULAS'!$H$4,'11 FORMULAS'!$I$4,IF(M65='11 FORMULAS'!$H$5,'11 FORMULAS'!$I$5,""))</f>
        <v/>
      </c>
      <c r="O65" s="4"/>
      <c r="P65" s="4"/>
      <c r="Q65" s="4"/>
      <c r="R65" s="295" t="str">
        <f>+IFERROR(K65+N65,"")</f>
        <v/>
      </c>
      <c r="S65" s="295" t="str">
        <f>IF(L65='11 FORMULAS'!$P$5,S64-(S64*R65),S64)</f>
        <v/>
      </c>
      <c r="T65" s="295" t="str">
        <f>IF(L65='11 FORMULAS'!$P$6,T64-(T64*R65),T64)</f>
        <v/>
      </c>
      <c r="U65" s="466"/>
      <c r="V65" s="469"/>
      <c r="X65" s="290"/>
      <c r="Y65" s="291"/>
      <c r="Z65" s="291"/>
    </row>
    <row r="66" spans="1:26" ht="29.45" customHeight="1" thickBot="1" x14ac:dyDescent="0.3">
      <c r="A66" s="458"/>
      <c r="B66" s="464"/>
      <c r="C66" s="436"/>
      <c r="D66" s="439"/>
      <c r="E66" s="65">
        <v>4</v>
      </c>
      <c r="F66" s="210"/>
      <c r="G66" s="210"/>
      <c r="H66" s="210"/>
      <c r="I66" s="286" t="str">
        <f t="shared" si="16"/>
        <v xml:space="preserve">  </v>
      </c>
      <c r="J66" s="7"/>
      <c r="K66" s="61" t="str">
        <f>+IF(J66='11 FORMULAS'!$E$4,'11 FORMULAS'!$F$4,IF(J66='11 FORMULAS'!$E$5,'11 FORMULAS'!$F$5,IF(J66='11 FORMULAS'!$E$6,'11 FORMULAS'!$F$6,"")))</f>
        <v/>
      </c>
      <c r="L66" s="61" t="str">
        <f>+IF(OR(J66='11 FORMULAS'!$O$4,J66='11 FORMULAS'!$O$5),'11 FORMULAS'!$P$5,IF(J66='11 FORMULAS'!$O$6,'11 FORMULAS'!$P$6,""))</f>
        <v/>
      </c>
      <c r="M66" s="7"/>
      <c r="N66" s="61" t="str">
        <f>+IF(M66='11 FORMULAS'!$H$4,'11 FORMULAS'!$I$4,IF(M66='11 FORMULAS'!$H$5,'11 FORMULAS'!$I$5,""))</f>
        <v/>
      </c>
      <c r="O66" s="8"/>
      <c r="P66" s="8"/>
      <c r="Q66" s="8"/>
      <c r="R66" s="296" t="str">
        <f t="shared" ref="R66" si="30">+IFERROR(K66+N66,"")</f>
        <v/>
      </c>
      <c r="S66" s="296" t="str">
        <f>IF(L66='11 FORMULAS'!$P$5,S65-(S65*R66),S65)</f>
        <v/>
      </c>
      <c r="T66" s="296" t="str">
        <f>IF(L66='11 FORMULAS'!$P$6,T65-(T65*R66),T65)</f>
        <v/>
      </c>
      <c r="U66" s="467"/>
      <c r="V66" s="470"/>
    </row>
    <row r="67" spans="1:26" ht="29.45" customHeight="1" x14ac:dyDescent="0.25">
      <c r="A67" s="456" t="str">
        <f>'2 CONTEXTO E IDENTIFICACIÓN'!A22</f>
        <v>R16</v>
      </c>
      <c r="B67" s="462" t="str">
        <f>+'2 CONTEXTO E IDENTIFICACIÓN'!E22</f>
        <v xml:space="preserve">  </v>
      </c>
      <c r="C67" s="434" t="str">
        <f>+'3 PROBABIL E IMPACTO INHERENTE'!E22</f>
        <v/>
      </c>
      <c r="D67" s="437" t="str">
        <f>+'3 PROBABIL E IMPACTO INHERENTE'!M22</f>
        <v/>
      </c>
      <c r="E67" s="63">
        <v>1</v>
      </c>
      <c r="F67" s="66"/>
      <c r="G67" s="66"/>
      <c r="H67" s="66"/>
      <c r="I67" s="284" t="str">
        <f t="shared" si="16"/>
        <v xml:space="preserve">  </v>
      </c>
      <c r="J67" s="5"/>
      <c r="K67" s="59" t="str">
        <f>+IF(J67='11 FORMULAS'!$E$4,'11 FORMULAS'!$F$4,IF(J67='11 FORMULAS'!$E$5,'11 FORMULAS'!$F$5,IF(J67='11 FORMULAS'!$E$6,'11 FORMULAS'!$F$6,"")))</f>
        <v/>
      </c>
      <c r="L67" s="59" t="str">
        <f>+IF(OR(J67='11 FORMULAS'!$O$4,J67='11 FORMULAS'!$O$5),'11 FORMULAS'!$P$5,IF(J67='11 FORMULAS'!$O$6,'11 FORMULAS'!$P$6,""))</f>
        <v/>
      </c>
      <c r="M67" s="5"/>
      <c r="N67" s="59" t="str">
        <f>+IF(M67='11 FORMULAS'!$H$4,'11 FORMULAS'!$I$4,IF(M67='11 FORMULAS'!$H$5,'11 FORMULAS'!$I$5,""))</f>
        <v/>
      </c>
      <c r="O67" s="6"/>
      <c r="P67" s="6"/>
      <c r="Q67" s="6"/>
      <c r="R67" s="294" t="str">
        <f>+IFERROR(K67+N67,"")</f>
        <v/>
      </c>
      <c r="S67" s="294" t="str">
        <f>IF(L67='11 FORMULAS'!$P$5,C67-(C67*R67),C67)</f>
        <v/>
      </c>
      <c r="T67" s="294" t="str">
        <f>IF(L67='11 FORMULAS'!$P$6,D67-(D67*R67),D67)</f>
        <v/>
      </c>
      <c r="U67" s="465" t="str">
        <f>+IF(S70="","",S70)</f>
        <v/>
      </c>
      <c r="V67" s="468" t="str">
        <f>+IF(T70="","",T70)</f>
        <v/>
      </c>
      <c r="X67" s="290"/>
      <c r="Y67" s="291"/>
      <c r="Z67" s="291"/>
    </row>
    <row r="68" spans="1:26" ht="29.45" customHeight="1" x14ac:dyDescent="0.25">
      <c r="A68" s="457"/>
      <c r="B68" s="463"/>
      <c r="C68" s="435"/>
      <c r="D68" s="438"/>
      <c r="E68" s="64">
        <v>2</v>
      </c>
      <c r="F68" s="209"/>
      <c r="G68" s="209"/>
      <c r="H68" s="209"/>
      <c r="I68" s="285" t="str">
        <f t="shared" si="16"/>
        <v xml:space="preserve">  </v>
      </c>
      <c r="J68" s="1"/>
      <c r="K68" s="60" t="str">
        <f>+IF(J68='11 FORMULAS'!$E$4,'11 FORMULAS'!$F$4,IF(J68='11 FORMULAS'!$E$5,'11 FORMULAS'!$F$5,IF(J68='11 FORMULAS'!$E$6,'11 FORMULAS'!$F$6,"")))</f>
        <v/>
      </c>
      <c r="L68" s="60" t="str">
        <f>+IF(OR(J68='11 FORMULAS'!$O$4,J68='11 FORMULAS'!$O$5),'11 FORMULAS'!$P$5,IF(J68='11 FORMULAS'!$O$6,'11 FORMULAS'!$P$6,""))</f>
        <v/>
      </c>
      <c r="M68" s="1"/>
      <c r="N68" s="60" t="str">
        <f>+IF(M68='11 FORMULAS'!$H$4,'11 FORMULAS'!$I$4,IF(M68='11 FORMULAS'!$H$5,'11 FORMULAS'!$I$5,""))</f>
        <v/>
      </c>
      <c r="O68" s="4"/>
      <c r="P68" s="4"/>
      <c r="Q68" s="4"/>
      <c r="R68" s="295" t="str">
        <f t="shared" ref="R68" si="31">+IFERROR(K68+N68,"")</f>
        <v/>
      </c>
      <c r="S68" s="295" t="str">
        <f>IF(L68='11 FORMULAS'!$P$5,S67-(S67*R68),S67)</f>
        <v/>
      </c>
      <c r="T68" s="295" t="str">
        <f>IF(L68='11 FORMULAS'!$P$6,T67-(T67*R68),T67)</f>
        <v/>
      </c>
      <c r="U68" s="466"/>
      <c r="V68" s="469"/>
      <c r="X68" s="290"/>
      <c r="Y68" s="291"/>
      <c r="Z68" s="291"/>
    </row>
    <row r="69" spans="1:26" ht="29.45" customHeight="1" x14ac:dyDescent="0.25">
      <c r="A69" s="457"/>
      <c r="B69" s="463"/>
      <c r="C69" s="435"/>
      <c r="D69" s="438"/>
      <c r="E69" s="64">
        <v>3</v>
      </c>
      <c r="F69" s="209"/>
      <c r="G69" s="209"/>
      <c r="H69" s="209"/>
      <c r="I69" s="285" t="str">
        <f t="shared" si="16"/>
        <v xml:space="preserve">  </v>
      </c>
      <c r="J69" s="1"/>
      <c r="K69" s="60" t="str">
        <f>+IF(J69='11 FORMULAS'!$E$4,'11 FORMULAS'!$F$4,IF(J69='11 FORMULAS'!$E$5,'11 FORMULAS'!$F$5,IF(J69='11 FORMULAS'!$E$6,'11 FORMULAS'!$F$6,"")))</f>
        <v/>
      </c>
      <c r="L69" s="60" t="str">
        <f>+IF(OR(J69='11 FORMULAS'!$O$4,J69='11 FORMULAS'!$O$5),'11 FORMULAS'!$P$5,IF(J69='11 FORMULAS'!$O$6,'11 FORMULAS'!$P$6,""))</f>
        <v/>
      </c>
      <c r="M69" s="1"/>
      <c r="N69" s="60" t="str">
        <f>+IF(M69='11 FORMULAS'!$H$4,'11 FORMULAS'!$I$4,IF(M69='11 FORMULAS'!$H$5,'11 FORMULAS'!$I$5,""))</f>
        <v/>
      </c>
      <c r="O69" s="4"/>
      <c r="P69" s="4"/>
      <c r="Q69" s="4"/>
      <c r="R69" s="295" t="str">
        <f>+IFERROR(K69+N69,"")</f>
        <v/>
      </c>
      <c r="S69" s="295" t="str">
        <f>IF(L69='11 FORMULAS'!$P$5,S68-(S68*R69),S68)</f>
        <v/>
      </c>
      <c r="T69" s="295" t="str">
        <f>IF(L69='11 FORMULAS'!$P$6,T68-(T68*R69),T68)</f>
        <v/>
      </c>
      <c r="U69" s="466"/>
      <c r="V69" s="469"/>
      <c r="X69" s="290"/>
      <c r="Y69" s="291"/>
      <c r="Z69" s="291"/>
    </row>
    <row r="70" spans="1:26" ht="29.45" customHeight="1" thickBot="1" x14ac:dyDescent="0.3">
      <c r="A70" s="458"/>
      <c r="B70" s="464"/>
      <c r="C70" s="436"/>
      <c r="D70" s="439"/>
      <c r="E70" s="65">
        <v>4</v>
      </c>
      <c r="F70" s="210"/>
      <c r="G70" s="210"/>
      <c r="H70" s="210"/>
      <c r="I70" s="286" t="str">
        <f t="shared" si="16"/>
        <v xml:space="preserve">  </v>
      </c>
      <c r="J70" s="7"/>
      <c r="K70" s="61" t="str">
        <f>+IF(J70='11 FORMULAS'!$E$4,'11 FORMULAS'!$F$4,IF(J70='11 FORMULAS'!$E$5,'11 FORMULAS'!$F$5,IF(J70='11 FORMULAS'!$E$6,'11 FORMULAS'!$F$6,"")))</f>
        <v/>
      </c>
      <c r="L70" s="61" t="str">
        <f>+IF(OR(J70='11 FORMULAS'!$O$4,J70='11 FORMULAS'!$O$5),'11 FORMULAS'!$P$5,IF(J70='11 FORMULAS'!$O$6,'11 FORMULAS'!$P$6,""))</f>
        <v/>
      </c>
      <c r="M70" s="7"/>
      <c r="N70" s="61" t="str">
        <f>+IF(M70='11 FORMULAS'!$H$4,'11 FORMULAS'!$I$4,IF(M70='11 FORMULAS'!$H$5,'11 FORMULAS'!$I$5,""))</f>
        <v/>
      </c>
      <c r="O70" s="8"/>
      <c r="P70" s="8"/>
      <c r="Q70" s="8"/>
      <c r="R70" s="296" t="str">
        <f t="shared" ref="R70" si="32">+IFERROR(K70+N70,"")</f>
        <v/>
      </c>
      <c r="S70" s="296" t="str">
        <f>IF(L70='11 FORMULAS'!$P$5,S69-(S69*R70),S69)</f>
        <v/>
      </c>
      <c r="T70" s="296" t="str">
        <f>IF(L70='11 FORMULAS'!$P$6,T69-(T69*R70),T69)</f>
        <v/>
      </c>
      <c r="U70" s="467"/>
      <c r="V70" s="470"/>
    </row>
    <row r="71" spans="1:26" ht="29.45" customHeight="1" x14ac:dyDescent="0.25">
      <c r="A71" s="456" t="str">
        <f>'2 CONTEXTO E IDENTIFICACIÓN'!A23</f>
        <v>R17</v>
      </c>
      <c r="B71" s="462" t="str">
        <f>+'2 CONTEXTO E IDENTIFICACIÓN'!E23</f>
        <v xml:space="preserve">  </v>
      </c>
      <c r="C71" s="434" t="str">
        <f>+'3 PROBABIL E IMPACTO INHERENTE'!E23</f>
        <v/>
      </c>
      <c r="D71" s="437" t="str">
        <f>+'3 PROBABIL E IMPACTO INHERENTE'!M23</f>
        <v/>
      </c>
      <c r="E71" s="63">
        <v>1</v>
      </c>
      <c r="F71" s="66"/>
      <c r="G71" s="66"/>
      <c r="H71" s="66"/>
      <c r="I71" s="284" t="str">
        <f t="shared" ref="I71:I86" si="33">+CONCATENATE(F71," ",G71," ",H71)</f>
        <v xml:space="preserve">  </v>
      </c>
      <c r="J71" s="5"/>
      <c r="K71" s="59" t="str">
        <f>+IF(J71='11 FORMULAS'!$E$4,'11 FORMULAS'!$F$4,IF(J71='11 FORMULAS'!$E$5,'11 FORMULAS'!$F$5,IF(J71='11 FORMULAS'!$E$6,'11 FORMULAS'!$F$6,"")))</f>
        <v/>
      </c>
      <c r="L71" s="59" t="str">
        <f>+IF(OR(J71='11 FORMULAS'!$O$4,J71='11 FORMULAS'!$O$5),'11 FORMULAS'!$P$5,IF(J71='11 FORMULAS'!$O$6,'11 FORMULAS'!$P$6,""))</f>
        <v/>
      </c>
      <c r="M71" s="5"/>
      <c r="N71" s="59" t="str">
        <f>+IF(M71='11 FORMULAS'!$H$4,'11 FORMULAS'!$I$4,IF(M71='11 FORMULAS'!$H$5,'11 FORMULAS'!$I$5,""))</f>
        <v/>
      </c>
      <c r="O71" s="6"/>
      <c r="P71" s="6"/>
      <c r="Q71" s="6"/>
      <c r="R71" s="294" t="str">
        <f>+IFERROR(K71+N71,"")</f>
        <v/>
      </c>
      <c r="S71" s="294" t="str">
        <f>IF(L71='11 FORMULAS'!$P$5,C71-(C71*R71),C71)</f>
        <v/>
      </c>
      <c r="T71" s="294" t="str">
        <f>IF(L71='11 FORMULAS'!$P$6,D71-(D71*R71),D71)</f>
        <v/>
      </c>
      <c r="U71" s="465" t="str">
        <f>+IF(S74="","",S74)</f>
        <v/>
      </c>
      <c r="V71" s="468" t="str">
        <f>+IF(T74="","",T74)</f>
        <v/>
      </c>
      <c r="X71" s="290"/>
      <c r="Y71" s="291"/>
      <c r="Z71" s="291"/>
    </row>
    <row r="72" spans="1:26" ht="29.45" customHeight="1" x14ac:dyDescent="0.25">
      <c r="A72" s="457"/>
      <c r="B72" s="463"/>
      <c r="C72" s="435"/>
      <c r="D72" s="438"/>
      <c r="E72" s="64">
        <v>2</v>
      </c>
      <c r="F72" s="209"/>
      <c r="G72" s="209"/>
      <c r="H72" s="209"/>
      <c r="I72" s="285" t="str">
        <f t="shared" si="33"/>
        <v xml:space="preserve">  </v>
      </c>
      <c r="J72" s="1"/>
      <c r="K72" s="60" t="str">
        <f>+IF(J72='11 FORMULAS'!$E$4,'11 FORMULAS'!$F$4,IF(J72='11 FORMULAS'!$E$5,'11 FORMULAS'!$F$5,IF(J72='11 FORMULAS'!$E$6,'11 FORMULAS'!$F$6,"")))</f>
        <v/>
      </c>
      <c r="L72" s="60" t="str">
        <f>+IF(OR(J72='11 FORMULAS'!$O$4,J72='11 FORMULAS'!$O$5),'11 FORMULAS'!$P$5,IF(J72='11 FORMULAS'!$O$6,'11 FORMULAS'!$P$6,""))</f>
        <v/>
      </c>
      <c r="M72" s="1"/>
      <c r="N72" s="60" t="str">
        <f>+IF(M72='11 FORMULAS'!$H$4,'11 FORMULAS'!$I$4,IF(M72='11 FORMULAS'!$H$5,'11 FORMULAS'!$I$5,""))</f>
        <v/>
      </c>
      <c r="O72" s="4"/>
      <c r="P72" s="4"/>
      <c r="Q72" s="4"/>
      <c r="R72" s="295" t="str">
        <f t="shared" ref="R72" si="34">+IFERROR(K72+N72,"")</f>
        <v/>
      </c>
      <c r="S72" s="295" t="str">
        <f>IF(L72='11 FORMULAS'!$P$5,S71-(S71*R72),S71)</f>
        <v/>
      </c>
      <c r="T72" s="295" t="str">
        <f>IF(L72='11 FORMULAS'!$P$6,T71-(T71*R72),T71)</f>
        <v/>
      </c>
      <c r="U72" s="466"/>
      <c r="V72" s="469"/>
      <c r="X72" s="290"/>
      <c r="Y72" s="291"/>
      <c r="Z72" s="291"/>
    </row>
    <row r="73" spans="1:26" ht="29.45" customHeight="1" x14ac:dyDescent="0.25">
      <c r="A73" s="457"/>
      <c r="B73" s="463"/>
      <c r="C73" s="435"/>
      <c r="D73" s="438"/>
      <c r="E73" s="64">
        <v>3</v>
      </c>
      <c r="F73" s="209"/>
      <c r="G73" s="209"/>
      <c r="H73" s="209"/>
      <c r="I73" s="285" t="str">
        <f t="shared" si="33"/>
        <v xml:space="preserve">  </v>
      </c>
      <c r="J73" s="1"/>
      <c r="K73" s="60" t="str">
        <f>+IF(J73='11 FORMULAS'!$E$4,'11 FORMULAS'!$F$4,IF(J73='11 FORMULAS'!$E$5,'11 FORMULAS'!$F$5,IF(J73='11 FORMULAS'!$E$6,'11 FORMULAS'!$F$6,"")))</f>
        <v/>
      </c>
      <c r="L73" s="60" t="str">
        <f>+IF(OR(J73='11 FORMULAS'!$O$4,J73='11 FORMULAS'!$O$5),'11 FORMULAS'!$P$5,IF(J73='11 FORMULAS'!$O$6,'11 FORMULAS'!$P$6,""))</f>
        <v/>
      </c>
      <c r="M73" s="1"/>
      <c r="N73" s="60" t="str">
        <f>+IF(M73='11 FORMULAS'!$H$4,'11 FORMULAS'!$I$4,IF(M73='11 FORMULAS'!$H$5,'11 FORMULAS'!$I$5,""))</f>
        <v/>
      </c>
      <c r="O73" s="4"/>
      <c r="P73" s="4"/>
      <c r="Q73" s="4"/>
      <c r="R73" s="295" t="str">
        <f>+IFERROR(K73+N73,"")</f>
        <v/>
      </c>
      <c r="S73" s="295" t="str">
        <f>IF(L73='11 FORMULAS'!$P$5,S72-(S72*R73),S72)</f>
        <v/>
      </c>
      <c r="T73" s="295" t="str">
        <f>IF(L73='11 FORMULAS'!$P$6,T72-(T72*R73),T72)</f>
        <v/>
      </c>
      <c r="U73" s="466"/>
      <c r="V73" s="469"/>
      <c r="X73" s="290"/>
      <c r="Y73" s="291"/>
      <c r="Z73" s="291"/>
    </row>
    <row r="74" spans="1:26" ht="29.45" customHeight="1" thickBot="1" x14ac:dyDescent="0.3">
      <c r="A74" s="458"/>
      <c r="B74" s="464"/>
      <c r="C74" s="436"/>
      <c r="D74" s="439"/>
      <c r="E74" s="65">
        <v>4</v>
      </c>
      <c r="F74" s="210"/>
      <c r="G74" s="210"/>
      <c r="H74" s="210"/>
      <c r="I74" s="286" t="str">
        <f t="shared" si="33"/>
        <v xml:space="preserve">  </v>
      </c>
      <c r="J74" s="7"/>
      <c r="K74" s="61" t="str">
        <f>+IF(J74='11 FORMULAS'!$E$4,'11 FORMULAS'!$F$4,IF(J74='11 FORMULAS'!$E$5,'11 FORMULAS'!$F$5,IF(J74='11 FORMULAS'!$E$6,'11 FORMULAS'!$F$6,"")))</f>
        <v/>
      </c>
      <c r="L74" s="61" t="str">
        <f>+IF(OR(J74='11 FORMULAS'!$O$4,J74='11 FORMULAS'!$O$5),'11 FORMULAS'!$P$5,IF(J74='11 FORMULAS'!$O$6,'11 FORMULAS'!$P$6,""))</f>
        <v/>
      </c>
      <c r="M74" s="7"/>
      <c r="N74" s="61" t="str">
        <f>+IF(M74='11 FORMULAS'!$H$4,'11 FORMULAS'!$I$4,IF(M74='11 FORMULAS'!$H$5,'11 FORMULAS'!$I$5,""))</f>
        <v/>
      </c>
      <c r="O74" s="8"/>
      <c r="P74" s="8"/>
      <c r="Q74" s="8"/>
      <c r="R74" s="296" t="str">
        <f t="shared" ref="R74" si="35">+IFERROR(K74+N74,"")</f>
        <v/>
      </c>
      <c r="S74" s="296" t="str">
        <f>IF(L74='11 FORMULAS'!$P$5,S73-(S73*R74),S73)</f>
        <v/>
      </c>
      <c r="T74" s="296" t="str">
        <f>IF(L74='11 FORMULAS'!$P$6,T73-(T73*R74),T73)</f>
        <v/>
      </c>
      <c r="U74" s="467"/>
      <c r="V74" s="470"/>
    </row>
    <row r="75" spans="1:26" ht="29.45" customHeight="1" x14ac:dyDescent="0.25">
      <c r="A75" s="456" t="str">
        <f>'2 CONTEXTO E IDENTIFICACIÓN'!A24</f>
        <v>R18</v>
      </c>
      <c r="B75" s="462" t="str">
        <f>+'2 CONTEXTO E IDENTIFICACIÓN'!E24</f>
        <v xml:space="preserve">  </v>
      </c>
      <c r="C75" s="434" t="str">
        <f>+'3 PROBABIL E IMPACTO INHERENTE'!E24</f>
        <v/>
      </c>
      <c r="D75" s="437" t="str">
        <f>+'3 PROBABIL E IMPACTO INHERENTE'!M24</f>
        <v/>
      </c>
      <c r="E75" s="63">
        <v>1</v>
      </c>
      <c r="F75" s="66"/>
      <c r="G75" s="66"/>
      <c r="H75" s="66"/>
      <c r="I75" s="284" t="str">
        <f t="shared" si="33"/>
        <v xml:space="preserve">  </v>
      </c>
      <c r="J75" s="5"/>
      <c r="K75" s="59" t="str">
        <f>+IF(J75='11 FORMULAS'!$E$4,'11 FORMULAS'!$F$4,IF(J75='11 FORMULAS'!$E$5,'11 FORMULAS'!$F$5,IF(J75='11 FORMULAS'!$E$6,'11 FORMULAS'!$F$6,"")))</f>
        <v/>
      </c>
      <c r="L75" s="59" t="str">
        <f>+IF(OR(J75='11 FORMULAS'!$O$4,J75='11 FORMULAS'!$O$5),'11 FORMULAS'!$P$5,IF(J75='11 FORMULAS'!$O$6,'11 FORMULAS'!$P$6,""))</f>
        <v/>
      </c>
      <c r="M75" s="5"/>
      <c r="N75" s="59" t="str">
        <f>+IF(M75='11 FORMULAS'!$H$4,'11 FORMULAS'!$I$4,IF(M75='11 FORMULAS'!$H$5,'11 FORMULAS'!$I$5,""))</f>
        <v/>
      </c>
      <c r="O75" s="6"/>
      <c r="P75" s="6"/>
      <c r="Q75" s="6"/>
      <c r="R75" s="294" t="str">
        <f>+IFERROR(K75+N75,"")</f>
        <v/>
      </c>
      <c r="S75" s="294" t="str">
        <f>IF(L75='11 FORMULAS'!$P$5,C75-(C75*R75),C75)</f>
        <v/>
      </c>
      <c r="T75" s="294" t="str">
        <f>IF(L75='11 FORMULAS'!$P$6,D75-(D75*R75),D75)</f>
        <v/>
      </c>
      <c r="U75" s="465" t="str">
        <f>+IF(S78="","",S78)</f>
        <v/>
      </c>
      <c r="V75" s="468" t="str">
        <f>+IF(T78="","",T78)</f>
        <v/>
      </c>
      <c r="X75" s="290"/>
      <c r="Y75" s="291"/>
      <c r="Z75" s="291"/>
    </row>
    <row r="76" spans="1:26" ht="29.45" customHeight="1" x14ac:dyDescent="0.25">
      <c r="A76" s="457"/>
      <c r="B76" s="463"/>
      <c r="C76" s="435"/>
      <c r="D76" s="438"/>
      <c r="E76" s="64">
        <v>2</v>
      </c>
      <c r="F76" s="209"/>
      <c r="G76" s="209"/>
      <c r="H76" s="209"/>
      <c r="I76" s="285" t="str">
        <f t="shared" si="33"/>
        <v xml:space="preserve">  </v>
      </c>
      <c r="J76" s="1"/>
      <c r="K76" s="60" t="str">
        <f>+IF(J76='11 FORMULAS'!$E$4,'11 FORMULAS'!$F$4,IF(J76='11 FORMULAS'!$E$5,'11 FORMULAS'!$F$5,IF(J76='11 FORMULAS'!$E$6,'11 FORMULAS'!$F$6,"")))</f>
        <v/>
      </c>
      <c r="L76" s="60" t="str">
        <f>+IF(OR(J76='11 FORMULAS'!$O$4,J76='11 FORMULAS'!$O$5),'11 FORMULAS'!$P$5,IF(J76='11 FORMULAS'!$O$6,'11 FORMULAS'!$P$6,""))</f>
        <v/>
      </c>
      <c r="M76" s="1"/>
      <c r="N76" s="60" t="str">
        <f>+IF(M76='11 FORMULAS'!$H$4,'11 FORMULAS'!$I$4,IF(M76='11 FORMULAS'!$H$5,'11 FORMULAS'!$I$5,""))</f>
        <v/>
      </c>
      <c r="O76" s="4"/>
      <c r="P76" s="4"/>
      <c r="Q76" s="4"/>
      <c r="R76" s="295" t="str">
        <f t="shared" ref="R76" si="36">+IFERROR(K76+N76,"")</f>
        <v/>
      </c>
      <c r="S76" s="295" t="str">
        <f>IF(L76='11 FORMULAS'!$P$5,S75-(S75*R76),S75)</f>
        <v/>
      </c>
      <c r="T76" s="295" t="str">
        <f>IF(L76='11 FORMULAS'!$P$6,T75-(T75*R76),T75)</f>
        <v/>
      </c>
      <c r="U76" s="466"/>
      <c r="V76" s="469"/>
      <c r="X76" s="290"/>
      <c r="Y76" s="291"/>
      <c r="Z76" s="291"/>
    </row>
    <row r="77" spans="1:26" ht="29.45" customHeight="1" x14ac:dyDescent="0.25">
      <c r="A77" s="457"/>
      <c r="B77" s="463"/>
      <c r="C77" s="435"/>
      <c r="D77" s="438"/>
      <c r="E77" s="64">
        <v>3</v>
      </c>
      <c r="F77" s="209"/>
      <c r="G77" s="209"/>
      <c r="H77" s="209"/>
      <c r="I77" s="285" t="str">
        <f t="shared" si="33"/>
        <v xml:space="preserve">  </v>
      </c>
      <c r="J77" s="1"/>
      <c r="K77" s="60" t="str">
        <f>+IF(J77='11 FORMULAS'!$E$4,'11 FORMULAS'!$F$4,IF(J77='11 FORMULAS'!$E$5,'11 FORMULAS'!$F$5,IF(J77='11 FORMULAS'!$E$6,'11 FORMULAS'!$F$6,"")))</f>
        <v/>
      </c>
      <c r="L77" s="60" t="str">
        <f>+IF(OR(J77='11 FORMULAS'!$O$4,J77='11 FORMULAS'!$O$5),'11 FORMULAS'!$P$5,IF(J77='11 FORMULAS'!$O$6,'11 FORMULAS'!$P$6,""))</f>
        <v/>
      </c>
      <c r="M77" s="1"/>
      <c r="N77" s="60" t="str">
        <f>+IF(M77='11 FORMULAS'!$H$4,'11 FORMULAS'!$I$4,IF(M77='11 FORMULAS'!$H$5,'11 FORMULAS'!$I$5,""))</f>
        <v/>
      </c>
      <c r="O77" s="4"/>
      <c r="P77" s="4"/>
      <c r="Q77" s="4"/>
      <c r="R77" s="295" t="str">
        <f>+IFERROR(K77+N77,"")</f>
        <v/>
      </c>
      <c r="S77" s="295" t="str">
        <f>IF(L77='11 FORMULAS'!$P$5,S76-(S76*R77),S76)</f>
        <v/>
      </c>
      <c r="T77" s="295" t="str">
        <f>IF(L77='11 FORMULAS'!$P$6,T76-(T76*R77),T76)</f>
        <v/>
      </c>
      <c r="U77" s="466"/>
      <c r="V77" s="469"/>
      <c r="X77" s="290"/>
      <c r="Y77" s="291"/>
      <c r="Z77" s="291"/>
    </row>
    <row r="78" spans="1:26" ht="29.45" customHeight="1" thickBot="1" x14ac:dyDescent="0.3">
      <c r="A78" s="458"/>
      <c r="B78" s="464"/>
      <c r="C78" s="436"/>
      <c r="D78" s="439"/>
      <c r="E78" s="65">
        <v>4</v>
      </c>
      <c r="F78" s="210"/>
      <c r="G78" s="210"/>
      <c r="H78" s="210"/>
      <c r="I78" s="286" t="str">
        <f t="shared" si="33"/>
        <v xml:space="preserve">  </v>
      </c>
      <c r="J78" s="7"/>
      <c r="K78" s="61" t="str">
        <f>+IF(J78='11 FORMULAS'!$E$4,'11 FORMULAS'!$F$4,IF(J78='11 FORMULAS'!$E$5,'11 FORMULAS'!$F$5,IF(J78='11 FORMULAS'!$E$6,'11 FORMULAS'!$F$6,"")))</f>
        <v/>
      </c>
      <c r="L78" s="61" t="str">
        <f>+IF(OR(J78='11 FORMULAS'!$O$4,J78='11 FORMULAS'!$O$5),'11 FORMULAS'!$P$5,IF(J78='11 FORMULAS'!$O$6,'11 FORMULAS'!$P$6,""))</f>
        <v/>
      </c>
      <c r="M78" s="7"/>
      <c r="N78" s="61" t="str">
        <f>+IF(M78='11 FORMULAS'!$H$4,'11 FORMULAS'!$I$4,IF(M78='11 FORMULAS'!$H$5,'11 FORMULAS'!$I$5,""))</f>
        <v/>
      </c>
      <c r="O78" s="8"/>
      <c r="P78" s="8"/>
      <c r="Q78" s="8"/>
      <c r="R78" s="296" t="str">
        <f t="shared" ref="R78" si="37">+IFERROR(K78+N78,"")</f>
        <v/>
      </c>
      <c r="S78" s="296" t="str">
        <f>IF(L78='11 FORMULAS'!$P$5,S77-(S77*R78),S77)</f>
        <v/>
      </c>
      <c r="T78" s="296" t="str">
        <f>IF(L78='11 FORMULAS'!$P$6,T77-(T77*R78),T77)</f>
        <v/>
      </c>
      <c r="U78" s="467"/>
      <c r="V78" s="470"/>
    </row>
    <row r="79" spans="1:26" ht="29.45" customHeight="1" x14ac:dyDescent="0.25">
      <c r="A79" s="456" t="str">
        <f>'2 CONTEXTO E IDENTIFICACIÓN'!A25</f>
        <v>R19</v>
      </c>
      <c r="B79" s="462" t="str">
        <f>+'2 CONTEXTO E IDENTIFICACIÓN'!E25</f>
        <v xml:space="preserve">  </v>
      </c>
      <c r="C79" s="434" t="str">
        <f>+'3 PROBABIL E IMPACTO INHERENTE'!E25</f>
        <v/>
      </c>
      <c r="D79" s="437" t="str">
        <f>+'3 PROBABIL E IMPACTO INHERENTE'!M25</f>
        <v/>
      </c>
      <c r="E79" s="63">
        <v>1</v>
      </c>
      <c r="F79" s="66"/>
      <c r="G79" s="66"/>
      <c r="H79" s="66"/>
      <c r="I79" s="284" t="str">
        <f t="shared" si="33"/>
        <v xml:space="preserve">  </v>
      </c>
      <c r="J79" s="5"/>
      <c r="K79" s="59" t="str">
        <f>+IF(J79='11 FORMULAS'!$E$4,'11 FORMULAS'!$F$4,IF(J79='11 FORMULAS'!$E$5,'11 FORMULAS'!$F$5,IF(J79='11 FORMULAS'!$E$6,'11 FORMULAS'!$F$6,"")))</f>
        <v/>
      </c>
      <c r="L79" s="59" t="str">
        <f>+IF(OR(J79='11 FORMULAS'!$O$4,J79='11 FORMULAS'!$O$5),'11 FORMULAS'!$P$5,IF(J79='11 FORMULAS'!$O$6,'11 FORMULAS'!$P$6,""))</f>
        <v/>
      </c>
      <c r="M79" s="5"/>
      <c r="N79" s="59" t="str">
        <f>+IF(M79='11 FORMULAS'!$H$4,'11 FORMULAS'!$I$4,IF(M79='11 FORMULAS'!$H$5,'11 FORMULAS'!$I$5,""))</f>
        <v/>
      </c>
      <c r="O79" s="6"/>
      <c r="P79" s="6"/>
      <c r="Q79" s="6"/>
      <c r="R79" s="294" t="str">
        <f>+IFERROR(K79+N79,"")</f>
        <v/>
      </c>
      <c r="S79" s="294" t="str">
        <f>IF(L79='11 FORMULAS'!$P$5,C79-(C79*R79),C79)</f>
        <v/>
      </c>
      <c r="T79" s="294" t="str">
        <f>IF(L79='11 FORMULAS'!$P$6,D79-(D79*R79),D79)</f>
        <v/>
      </c>
      <c r="U79" s="465" t="str">
        <f>+IF(S82="","",S82)</f>
        <v/>
      </c>
      <c r="V79" s="468" t="str">
        <f>+IF(T82="","",T82)</f>
        <v/>
      </c>
      <c r="X79" s="290"/>
      <c r="Y79" s="291"/>
      <c r="Z79" s="291"/>
    </row>
    <row r="80" spans="1:26" ht="29.45" customHeight="1" x14ac:dyDescent="0.25">
      <c r="A80" s="457"/>
      <c r="B80" s="463"/>
      <c r="C80" s="435"/>
      <c r="D80" s="438"/>
      <c r="E80" s="64">
        <v>2</v>
      </c>
      <c r="F80" s="209"/>
      <c r="G80" s="209"/>
      <c r="H80" s="209"/>
      <c r="I80" s="285" t="str">
        <f t="shared" si="33"/>
        <v xml:space="preserve">  </v>
      </c>
      <c r="J80" s="1"/>
      <c r="K80" s="60" t="str">
        <f>+IF(J80='11 FORMULAS'!$E$4,'11 FORMULAS'!$F$4,IF(J80='11 FORMULAS'!$E$5,'11 FORMULAS'!$F$5,IF(J80='11 FORMULAS'!$E$6,'11 FORMULAS'!$F$6,"")))</f>
        <v/>
      </c>
      <c r="L80" s="60" t="str">
        <f>+IF(OR(J80='11 FORMULAS'!$O$4,J80='11 FORMULAS'!$O$5),'11 FORMULAS'!$P$5,IF(J80='11 FORMULAS'!$O$6,'11 FORMULAS'!$P$6,""))</f>
        <v/>
      </c>
      <c r="M80" s="1"/>
      <c r="N80" s="60" t="str">
        <f>+IF(M80='11 FORMULAS'!$H$4,'11 FORMULAS'!$I$4,IF(M80='11 FORMULAS'!$H$5,'11 FORMULAS'!$I$5,""))</f>
        <v/>
      </c>
      <c r="O80" s="4"/>
      <c r="P80" s="4"/>
      <c r="Q80" s="4"/>
      <c r="R80" s="295" t="str">
        <f t="shared" ref="R80" si="38">+IFERROR(K80+N80,"")</f>
        <v/>
      </c>
      <c r="S80" s="295" t="str">
        <f>IF(L80='11 FORMULAS'!$P$5,S79-(S79*R80),S79)</f>
        <v/>
      </c>
      <c r="T80" s="295" t="str">
        <f>IF(L80='11 FORMULAS'!$P$6,T79-(T79*R80),T79)</f>
        <v/>
      </c>
      <c r="U80" s="466"/>
      <c r="V80" s="469"/>
      <c r="X80" s="290"/>
      <c r="Y80" s="291"/>
      <c r="Z80" s="291"/>
    </row>
    <row r="81" spans="1:26" ht="29.45" customHeight="1" x14ac:dyDescent="0.25">
      <c r="A81" s="457"/>
      <c r="B81" s="463"/>
      <c r="C81" s="435"/>
      <c r="D81" s="438"/>
      <c r="E81" s="64">
        <v>3</v>
      </c>
      <c r="F81" s="209"/>
      <c r="G81" s="209"/>
      <c r="H81" s="209"/>
      <c r="I81" s="285" t="str">
        <f t="shared" si="33"/>
        <v xml:space="preserve">  </v>
      </c>
      <c r="J81" s="1"/>
      <c r="K81" s="60" t="str">
        <f>+IF(J81='11 FORMULAS'!$E$4,'11 FORMULAS'!$F$4,IF(J81='11 FORMULAS'!$E$5,'11 FORMULAS'!$F$5,IF(J81='11 FORMULAS'!$E$6,'11 FORMULAS'!$F$6,"")))</f>
        <v/>
      </c>
      <c r="L81" s="60" t="str">
        <f>+IF(OR(J81='11 FORMULAS'!$O$4,J81='11 FORMULAS'!$O$5),'11 FORMULAS'!$P$5,IF(J81='11 FORMULAS'!$O$6,'11 FORMULAS'!$P$6,""))</f>
        <v/>
      </c>
      <c r="M81" s="1"/>
      <c r="N81" s="60" t="str">
        <f>+IF(M81='11 FORMULAS'!$H$4,'11 FORMULAS'!$I$4,IF(M81='11 FORMULAS'!$H$5,'11 FORMULAS'!$I$5,""))</f>
        <v/>
      </c>
      <c r="O81" s="4"/>
      <c r="P81" s="4"/>
      <c r="Q81" s="4"/>
      <c r="R81" s="295" t="str">
        <f>+IFERROR(K81+N81,"")</f>
        <v/>
      </c>
      <c r="S81" s="295" t="str">
        <f>IF(L81='11 FORMULAS'!$P$5,S80-(S80*R81),S80)</f>
        <v/>
      </c>
      <c r="T81" s="295" t="str">
        <f>IF(L81='11 FORMULAS'!$P$6,T80-(T80*R81),T80)</f>
        <v/>
      </c>
      <c r="U81" s="466"/>
      <c r="V81" s="469"/>
      <c r="X81" s="290"/>
      <c r="Y81" s="291"/>
      <c r="Z81" s="291"/>
    </row>
    <row r="82" spans="1:26" ht="29.45" customHeight="1" thickBot="1" x14ac:dyDescent="0.3">
      <c r="A82" s="458"/>
      <c r="B82" s="464"/>
      <c r="C82" s="436"/>
      <c r="D82" s="439"/>
      <c r="E82" s="65">
        <v>4</v>
      </c>
      <c r="F82" s="210"/>
      <c r="G82" s="210"/>
      <c r="H82" s="210"/>
      <c r="I82" s="286" t="str">
        <f t="shared" si="33"/>
        <v xml:space="preserve">  </v>
      </c>
      <c r="J82" s="7"/>
      <c r="K82" s="61" t="str">
        <f>+IF(J82='11 FORMULAS'!$E$4,'11 FORMULAS'!$F$4,IF(J82='11 FORMULAS'!$E$5,'11 FORMULAS'!$F$5,IF(J82='11 FORMULAS'!$E$6,'11 FORMULAS'!$F$6,"")))</f>
        <v/>
      </c>
      <c r="L82" s="61" t="str">
        <f>+IF(OR(J82='11 FORMULAS'!$O$4,J82='11 FORMULAS'!$O$5),'11 FORMULAS'!$P$5,IF(J82='11 FORMULAS'!$O$6,'11 FORMULAS'!$P$6,""))</f>
        <v/>
      </c>
      <c r="M82" s="7"/>
      <c r="N82" s="61" t="str">
        <f>+IF(M82='11 FORMULAS'!$H$4,'11 FORMULAS'!$I$4,IF(M82='11 FORMULAS'!$H$5,'11 FORMULAS'!$I$5,""))</f>
        <v/>
      </c>
      <c r="O82" s="8"/>
      <c r="P82" s="8"/>
      <c r="Q82" s="8"/>
      <c r="R82" s="296" t="str">
        <f t="shared" ref="R82" si="39">+IFERROR(K82+N82,"")</f>
        <v/>
      </c>
      <c r="S82" s="296" t="str">
        <f>IF(L82='11 FORMULAS'!$P$5,S81-(S81*R82),S81)</f>
        <v/>
      </c>
      <c r="T82" s="296" t="str">
        <f>IF(L82='11 FORMULAS'!$P$6,T81-(T81*R82),T81)</f>
        <v/>
      </c>
      <c r="U82" s="467"/>
      <c r="V82" s="470"/>
    </row>
    <row r="83" spans="1:26" ht="29.45" customHeight="1" x14ac:dyDescent="0.25">
      <c r="A83" s="456" t="str">
        <f>'2 CONTEXTO E IDENTIFICACIÓN'!A26</f>
        <v>R20</v>
      </c>
      <c r="B83" s="462" t="str">
        <f>+'2 CONTEXTO E IDENTIFICACIÓN'!E26</f>
        <v xml:space="preserve">  </v>
      </c>
      <c r="C83" s="434" t="str">
        <f>+'3 PROBABIL E IMPACTO INHERENTE'!E26</f>
        <v/>
      </c>
      <c r="D83" s="437" t="str">
        <f>+'3 PROBABIL E IMPACTO INHERENTE'!M26</f>
        <v/>
      </c>
      <c r="E83" s="63">
        <v>1</v>
      </c>
      <c r="F83" s="66"/>
      <c r="G83" s="66"/>
      <c r="H83" s="66"/>
      <c r="I83" s="284" t="str">
        <f t="shared" si="33"/>
        <v xml:space="preserve">  </v>
      </c>
      <c r="J83" s="5"/>
      <c r="K83" s="59" t="str">
        <f>+IF(J83='11 FORMULAS'!$E$4,'11 FORMULAS'!$F$4,IF(J83='11 FORMULAS'!$E$5,'11 FORMULAS'!$F$5,IF(J83='11 FORMULAS'!$E$6,'11 FORMULAS'!$F$6,"")))</f>
        <v/>
      </c>
      <c r="L83" s="59" t="str">
        <f>+IF(OR(J83='11 FORMULAS'!$O$4,J83='11 FORMULAS'!$O$5),'11 FORMULAS'!$P$5,IF(J83='11 FORMULAS'!$O$6,'11 FORMULAS'!$P$6,""))</f>
        <v/>
      </c>
      <c r="M83" s="5"/>
      <c r="N83" s="59" t="str">
        <f>+IF(M83='11 FORMULAS'!$H$4,'11 FORMULAS'!$I$4,IF(M83='11 FORMULAS'!$H$5,'11 FORMULAS'!$I$5,""))</f>
        <v/>
      </c>
      <c r="O83" s="6"/>
      <c r="P83" s="6"/>
      <c r="Q83" s="6"/>
      <c r="R83" s="294" t="str">
        <f>+IFERROR(K83+N83,"")</f>
        <v/>
      </c>
      <c r="S83" s="294" t="str">
        <f>IF(L83='11 FORMULAS'!$P$5,C83-(C83*R83),C83)</f>
        <v/>
      </c>
      <c r="T83" s="294" t="str">
        <f>IF(L83='11 FORMULAS'!$P$6,D83-(D83*R83),D83)</f>
        <v/>
      </c>
      <c r="U83" s="465" t="str">
        <f>+IF(S86="","",S86)</f>
        <v/>
      </c>
      <c r="V83" s="468" t="str">
        <f>+IF(T86="","",T86)</f>
        <v/>
      </c>
      <c r="X83" s="290"/>
      <c r="Y83" s="291"/>
      <c r="Z83" s="291"/>
    </row>
    <row r="84" spans="1:26" ht="29.45" customHeight="1" x14ac:dyDescent="0.25">
      <c r="A84" s="457"/>
      <c r="B84" s="463"/>
      <c r="C84" s="435"/>
      <c r="D84" s="438"/>
      <c r="E84" s="64">
        <v>2</v>
      </c>
      <c r="F84" s="209"/>
      <c r="G84" s="209"/>
      <c r="H84" s="209"/>
      <c r="I84" s="285" t="str">
        <f t="shared" si="33"/>
        <v xml:space="preserve">  </v>
      </c>
      <c r="J84" s="1"/>
      <c r="K84" s="60" t="str">
        <f>+IF(J84='11 FORMULAS'!$E$4,'11 FORMULAS'!$F$4,IF(J84='11 FORMULAS'!$E$5,'11 FORMULAS'!$F$5,IF(J84='11 FORMULAS'!$E$6,'11 FORMULAS'!$F$6,"")))</f>
        <v/>
      </c>
      <c r="L84" s="60" t="str">
        <f>+IF(OR(J84='11 FORMULAS'!$O$4,J84='11 FORMULAS'!$O$5),'11 FORMULAS'!$P$5,IF(J84='11 FORMULAS'!$O$6,'11 FORMULAS'!$P$6,""))</f>
        <v/>
      </c>
      <c r="M84" s="1"/>
      <c r="N84" s="60" t="str">
        <f>+IF(M84='11 FORMULAS'!$H$4,'11 FORMULAS'!$I$4,IF(M84='11 FORMULAS'!$H$5,'11 FORMULAS'!$I$5,""))</f>
        <v/>
      </c>
      <c r="O84" s="4"/>
      <c r="P84" s="4"/>
      <c r="Q84" s="4"/>
      <c r="R84" s="295" t="str">
        <f t="shared" ref="R84" si="40">+IFERROR(K84+N84,"")</f>
        <v/>
      </c>
      <c r="S84" s="295" t="str">
        <f>IF(L84='11 FORMULAS'!$P$5,S83-(S83*R84),S83)</f>
        <v/>
      </c>
      <c r="T84" s="295" t="str">
        <f>IF(L84='11 FORMULAS'!$P$6,T83-(T83*R84),T83)</f>
        <v/>
      </c>
      <c r="U84" s="466"/>
      <c r="V84" s="469"/>
      <c r="X84" s="290"/>
      <c r="Y84" s="291"/>
      <c r="Z84" s="291"/>
    </row>
    <row r="85" spans="1:26" ht="29.45" customHeight="1" x14ac:dyDescent="0.25">
      <c r="A85" s="457"/>
      <c r="B85" s="463"/>
      <c r="C85" s="435"/>
      <c r="D85" s="438"/>
      <c r="E85" s="64">
        <v>3</v>
      </c>
      <c r="F85" s="209"/>
      <c r="G85" s="209"/>
      <c r="H85" s="209"/>
      <c r="I85" s="285" t="str">
        <f t="shared" si="33"/>
        <v xml:space="preserve">  </v>
      </c>
      <c r="J85" s="1"/>
      <c r="K85" s="60" t="str">
        <f>+IF(J85='11 FORMULAS'!$E$4,'11 FORMULAS'!$F$4,IF(J85='11 FORMULAS'!$E$5,'11 FORMULAS'!$F$5,IF(J85='11 FORMULAS'!$E$6,'11 FORMULAS'!$F$6,"")))</f>
        <v/>
      </c>
      <c r="L85" s="60" t="str">
        <f>+IF(OR(J85='11 FORMULAS'!$O$4,J85='11 FORMULAS'!$O$5),'11 FORMULAS'!$P$5,IF(J85='11 FORMULAS'!$O$6,'11 FORMULAS'!$P$6,""))</f>
        <v/>
      </c>
      <c r="M85" s="1"/>
      <c r="N85" s="60" t="str">
        <f>+IF(M85='11 FORMULAS'!$H$4,'11 FORMULAS'!$I$4,IF(M85='11 FORMULAS'!$H$5,'11 FORMULAS'!$I$5,""))</f>
        <v/>
      </c>
      <c r="O85" s="4"/>
      <c r="P85" s="4"/>
      <c r="Q85" s="4"/>
      <c r="R85" s="295" t="str">
        <f>+IFERROR(K85+N85,"")</f>
        <v/>
      </c>
      <c r="S85" s="295" t="str">
        <f>IF(L85='11 FORMULAS'!$P$5,S84-(S84*R85),S84)</f>
        <v/>
      </c>
      <c r="T85" s="295" t="str">
        <f>IF(L85='11 FORMULAS'!$P$6,T84-(T84*R85),T84)</f>
        <v/>
      </c>
      <c r="U85" s="466"/>
      <c r="V85" s="469"/>
      <c r="X85" s="290"/>
      <c r="Y85" s="291"/>
      <c r="Z85" s="291"/>
    </row>
    <row r="86" spans="1:26" ht="29.45" customHeight="1" thickBot="1" x14ac:dyDescent="0.3">
      <c r="A86" s="458"/>
      <c r="B86" s="464"/>
      <c r="C86" s="436"/>
      <c r="D86" s="439"/>
      <c r="E86" s="65">
        <v>4</v>
      </c>
      <c r="F86" s="210"/>
      <c r="G86" s="210"/>
      <c r="H86" s="210"/>
      <c r="I86" s="286" t="str">
        <f t="shared" si="33"/>
        <v xml:space="preserve">  </v>
      </c>
      <c r="J86" s="7"/>
      <c r="K86" s="61" t="str">
        <f>+IF(J86='11 FORMULAS'!$E$4,'11 FORMULAS'!$F$4,IF(J86='11 FORMULAS'!$E$5,'11 FORMULAS'!$F$5,IF(J86='11 FORMULAS'!$E$6,'11 FORMULAS'!$F$6,"")))</f>
        <v/>
      </c>
      <c r="L86" s="61" t="str">
        <f>+IF(OR(J86='11 FORMULAS'!$O$4,J86='11 FORMULAS'!$O$5),'11 FORMULAS'!$P$5,IF(J86='11 FORMULAS'!$O$6,'11 FORMULAS'!$P$6,""))</f>
        <v/>
      </c>
      <c r="M86" s="7"/>
      <c r="N86" s="61" t="str">
        <f>+IF(M86='11 FORMULAS'!$H$4,'11 FORMULAS'!$I$4,IF(M86='11 FORMULAS'!$H$5,'11 FORMULAS'!$I$5,""))</f>
        <v/>
      </c>
      <c r="O86" s="8"/>
      <c r="P86" s="8"/>
      <c r="Q86" s="8"/>
      <c r="R86" s="296" t="str">
        <f t="shared" ref="R86" si="41">+IFERROR(K86+N86,"")</f>
        <v/>
      </c>
      <c r="S86" s="296" t="str">
        <f>IF(L86='11 FORMULAS'!$P$5,S85-(S85*R86),S85)</f>
        <v/>
      </c>
      <c r="T86" s="296" t="str">
        <f>IF(L86='11 FORMULAS'!$P$6,T85-(T85*R86),T85)</f>
        <v/>
      </c>
      <c r="U86" s="467"/>
      <c r="V86" s="470"/>
    </row>
  </sheetData>
  <sheetProtection formatCells="0" formatColumns="0" formatRows="0" sort="0" autoFilter="0" pivotTables="0"/>
  <dataConsolidate/>
  <mergeCells count="134">
    <mergeCell ref="U83:U86"/>
    <mergeCell ref="V83:V86"/>
    <mergeCell ref="B3:D3"/>
    <mergeCell ref="U71:U74"/>
    <mergeCell ref="V71:V74"/>
    <mergeCell ref="U75:U78"/>
    <mergeCell ref="V75:V78"/>
    <mergeCell ref="U79:U82"/>
    <mergeCell ref="V79:V82"/>
    <mergeCell ref="U59:U62"/>
    <mergeCell ref="V59:V62"/>
    <mergeCell ref="U63:U66"/>
    <mergeCell ref="V63:V66"/>
    <mergeCell ref="U67:U70"/>
    <mergeCell ref="V67:V70"/>
    <mergeCell ref="U47:U50"/>
    <mergeCell ref="V47:V50"/>
    <mergeCell ref="U51:U54"/>
    <mergeCell ref="V51:V54"/>
    <mergeCell ref="U55:U58"/>
    <mergeCell ref="V55:V58"/>
    <mergeCell ref="U35:U38"/>
    <mergeCell ref="V35:V38"/>
    <mergeCell ref="U39:U42"/>
    <mergeCell ref="V39:V42"/>
    <mergeCell ref="U43:U46"/>
    <mergeCell ref="V43:V46"/>
    <mergeCell ref="U23:U26"/>
    <mergeCell ref="V23:V26"/>
    <mergeCell ref="U27:U30"/>
    <mergeCell ref="V27:V30"/>
    <mergeCell ref="U31:U34"/>
    <mergeCell ref="V31:V34"/>
    <mergeCell ref="X3:Z3"/>
    <mergeCell ref="U15:U18"/>
    <mergeCell ref="V15:V18"/>
    <mergeCell ref="U19:U22"/>
    <mergeCell ref="V19:V22"/>
    <mergeCell ref="U7:U10"/>
    <mergeCell ref="V7:V10"/>
    <mergeCell ref="U11:U14"/>
    <mergeCell ref="V11:V14"/>
    <mergeCell ref="A63:A66"/>
    <mergeCell ref="B63:B66"/>
    <mergeCell ref="C63:C66"/>
    <mergeCell ref="D63:D66"/>
    <mergeCell ref="A67:A70"/>
    <mergeCell ref="B67:B70"/>
    <mergeCell ref="C67:C70"/>
    <mergeCell ref="D67:D70"/>
    <mergeCell ref="A83:A86"/>
    <mergeCell ref="B83:B86"/>
    <mergeCell ref="C83:C86"/>
    <mergeCell ref="D83:D86"/>
    <mergeCell ref="A71:A74"/>
    <mergeCell ref="B71:B74"/>
    <mergeCell ref="C71:C74"/>
    <mergeCell ref="D71:D74"/>
    <mergeCell ref="A75:A78"/>
    <mergeCell ref="B75:B78"/>
    <mergeCell ref="C75:C78"/>
    <mergeCell ref="D75:D78"/>
    <mergeCell ref="A79:A82"/>
    <mergeCell ref="B79:B82"/>
    <mergeCell ref="C79:C82"/>
    <mergeCell ref="D79:D82"/>
    <mergeCell ref="D55:D58"/>
    <mergeCell ref="A59:A62"/>
    <mergeCell ref="B59:B62"/>
    <mergeCell ref="C59:C62"/>
    <mergeCell ref="D59:D62"/>
    <mergeCell ref="A55:A58"/>
    <mergeCell ref="B55:B58"/>
    <mergeCell ref="C55:C58"/>
    <mergeCell ref="A47:A50"/>
    <mergeCell ref="B47:B50"/>
    <mergeCell ref="C47:C50"/>
    <mergeCell ref="D47:D50"/>
    <mergeCell ref="A51:A54"/>
    <mergeCell ref="B51:B54"/>
    <mergeCell ref="C51:C54"/>
    <mergeCell ref="D51:D54"/>
    <mergeCell ref="A39:A42"/>
    <mergeCell ref="B39:B42"/>
    <mergeCell ref="C39:C42"/>
    <mergeCell ref="D39:D42"/>
    <mergeCell ref="A43:A46"/>
    <mergeCell ref="B43:B46"/>
    <mergeCell ref="C43:C46"/>
    <mergeCell ref="D43:D46"/>
    <mergeCell ref="A31:A34"/>
    <mergeCell ref="B31:B34"/>
    <mergeCell ref="C31:C34"/>
    <mergeCell ref="D31:D34"/>
    <mergeCell ref="A35:A38"/>
    <mergeCell ref="B35:B38"/>
    <mergeCell ref="C35:C38"/>
    <mergeCell ref="D35:D38"/>
    <mergeCell ref="A27:A30"/>
    <mergeCell ref="B27:B30"/>
    <mergeCell ref="C27:C30"/>
    <mergeCell ref="D27:D30"/>
    <mergeCell ref="A23:A26"/>
    <mergeCell ref="B23:B26"/>
    <mergeCell ref="C23:C26"/>
    <mergeCell ref="D23:D26"/>
    <mergeCell ref="A7:A10"/>
    <mergeCell ref="B7:B10"/>
    <mergeCell ref="A19:A22"/>
    <mergeCell ref="B19:B22"/>
    <mergeCell ref="C19:C22"/>
    <mergeCell ref="D19:D22"/>
    <mergeCell ref="A11:A14"/>
    <mergeCell ref="B11:B14"/>
    <mergeCell ref="C11:C14"/>
    <mergeCell ref="D11:D14"/>
    <mergeCell ref="A15:A18"/>
    <mergeCell ref="B15:B18"/>
    <mergeCell ref="C15:C18"/>
    <mergeCell ref="D15:D18"/>
    <mergeCell ref="C5:C6"/>
    <mergeCell ref="C7:C10"/>
    <mergeCell ref="D5:D6"/>
    <mergeCell ref="D7:D10"/>
    <mergeCell ref="R3:R5"/>
    <mergeCell ref="S3:S5"/>
    <mergeCell ref="T3:T5"/>
    <mergeCell ref="A5:A6"/>
    <mergeCell ref="B5:B6"/>
    <mergeCell ref="J4:Q4"/>
    <mergeCell ref="E5:E6"/>
    <mergeCell ref="J5:N5"/>
    <mergeCell ref="O5:Q5"/>
    <mergeCell ref="F5:H5"/>
  </mergeCells>
  <phoneticPr fontId="0" type="noConversion"/>
  <conditionalFormatting sqref="C7:D7 U7:V7 C11:D11 C15:D15 C19:D19 C23:D23 C27:D27 C31:D31 C35:D35 C39:D39 C43:D43 C47:D47 C51:D51 C55:D55 C59:D59 C63:D63 C67:D67 C71:D71 C75:D75 C79:D79 C83:D83">
    <cfRule type="cellIs" dxfId="159" priority="268" operator="between">
      <formula>$Y$9</formula>
      <formula>$Z$9</formula>
    </cfRule>
    <cfRule type="cellIs" dxfId="158" priority="267" operator="between">
      <formula>$Y$8</formula>
      <formula>$Z$8</formula>
    </cfRule>
    <cfRule type="cellIs" dxfId="157" priority="266" operator="between">
      <formula>$Y$7</formula>
      <formula>$Z$7</formula>
    </cfRule>
    <cfRule type="cellIs" dxfId="156" priority="265" operator="between">
      <formula>$Y$6</formula>
      <formula>$Z$6</formula>
    </cfRule>
    <cfRule type="cellIs" dxfId="155" priority="264" operator="between">
      <formula>$Y$5</formula>
      <formula>$Z$5</formula>
    </cfRule>
  </conditionalFormatting>
  <conditionalFormatting sqref="U11:V11">
    <cfRule type="cellIs" dxfId="154" priority="95" operator="between">
      <formula>$Y$9</formula>
      <formula>$Z$9</formula>
    </cfRule>
    <cfRule type="cellIs" dxfId="153" priority="94" operator="between">
      <formula>$Y$8</formula>
      <formula>$Z$8</formula>
    </cfRule>
    <cfRule type="cellIs" dxfId="152" priority="93" operator="between">
      <formula>$Y$7</formula>
      <formula>$Z$7</formula>
    </cfRule>
    <cfRule type="cellIs" dxfId="151" priority="92" operator="between">
      <formula>$Y$6</formula>
      <formula>$Z$6</formula>
    </cfRule>
    <cfRule type="cellIs" dxfId="150" priority="91" operator="between">
      <formula>$Y$5</formula>
      <formula>$Z$5</formula>
    </cfRule>
  </conditionalFormatting>
  <conditionalFormatting sqref="U15:V15">
    <cfRule type="cellIs" dxfId="149" priority="88" operator="between">
      <formula>$Y$7</formula>
      <formula>$Z$7</formula>
    </cfRule>
    <cfRule type="cellIs" dxfId="148" priority="90" operator="between">
      <formula>$Y$9</formula>
      <formula>$Z$9</formula>
    </cfRule>
    <cfRule type="cellIs" dxfId="147" priority="89" operator="between">
      <formula>$Y$8</formula>
      <formula>$Z$8</formula>
    </cfRule>
    <cfRule type="cellIs" dxfId="146" priority="87" operator="between">
      <formula>$Y$6</formula>
      <formula>$Z$6</formula>
    </cfRule>
    <cfRule type="cellIs" dxfId="145" priority="86" operator="between">
      <formula>$Y$5</formula>
      <formula>$Z$5</formula>
    </cfRule>
  </conditionalFormatting>
  <conditionalFormatting sqref="U19:V19">
    <cfRule type="cellIs" dxfId="144" priority="85" operator="between">
      <formula>$Y$9</formula>
      <formula>$Z$9</formula>
    </cfRule>
    <cfRule type="cellIs" dxfId="143" priority="84" operator="between">
      <formula>$Y$8</formula>
      <formula>$Z$8</formula>
    </cfRule>
    <cfRule type="cellIs" dxfId="142" priority="81" operator="between">
      <formula>$Y$5</formula>
      <formula>$Z$5</formula>
    </cfRule>
    <cfRule type="cellIs" dxfId="141" priority="83" operator="between">
      <formula>$Y$7</formula>
      <formula>$Z$7</formula>
    </cfRule>
    <cfRule type="cellIs" dxfId="140" priority="82" operator="between">
      <formula>$Y$6</formula>
      <formula>$Z$6</formula>
    </cfRule>
  </conditionalFormatting>
  <conditionalFormatting sqref="U23:V23">
    <cfRule type="cellIs" dxfId="139" priority="78" operator="between">
      <formula>$Y$7</formula>
      <formula>$Z$7</formula>
    </cfRule>
    <cfRule type="cellIs" dxfId="138" priority="77" operator="between">
      <formula>$Y$6</formula>
      <formula>$Z$6</formula>
    </cfRule>
    <cfRule type="cellIs" dxfId="137" priority="76" operator="between">
      <formula>$Y$5</formula>
      <formula>$Z$5</formula>
    </cfRule>
    <cfRule type="cellIs" dxfId="136" priority="80" operator="between">
      <formula>$Y$9</formula>
      <formula>$Z$9</formula>
    </cfRule>
    <cfRule type="cellIs" dxfId="135" priority="79" operator="between">
      <formula>$Y$8</formula>
      <formula>$Z$8</formula>
    </cfRule>
  </conditionalFormatting>
  <conditionalFormatting sqref="U27:V27">
    <cfRule type="cellIs" dxfId="134" priority="75" operator="between">
      <formula>$Y$9</formula>
      <formula>$Z$9</formula>
    </cfRule>
    <cfRule type="cellIs" dxfId="133" priority="74" operator="between">
      <formula>$Y$8</formula>
      <formula>$Z$8</formula>
    </cfRule>
    <cfRule type="cellIs" dxfId="132" priority="73" operator="between">
      <formula>$Y$7</formula>
      <formula>$Z$7</formula>
    </cfRule>
    <cfRule type="cellIs" dxfId="131" priority="72" operator="between">
      <formula>$Y$6</formula>
      <formula>$Z$6</formula>
    </cfRule>
    <cfRule type="cellIs" dxfId="130" priority="71" operator="between">
      <formula>$Y$5</formula>
      <formula>$Z$5</formula>
    </cfRule>
  </conditionalFormatting>
  <conditionalFormatting sqref="U31:V31">
    <cfRule type="cellIs" dxfId="129" priority="70" operator="between">
      <formula>$Y$9</formula>
      <formula>$Z$9</formula>
    </cfRule>
    <cfRule type="cellIs" dxfId="128" priority="69" operator="between">
      <formula>$Y$8</formula>
      <formula>$Z$8</formula>
    </cfRule>
    <cfRule type="cellIs" dxfId="127" priority="68" operator="between">
      <formula>$Y$7</formula>
      <formula>$Z$7</formula>
    </cfRule>
    <cfRule type="cellIs" dxfId="126" priority="67" operator="between">
      <formula>$Y$6</formula>
      <formula>$Z$6</formula>
    </cfRule>
    <cfRule type="cellIs" dxfId="125" priority="66" operator="between">
      <formula>$Y$5</formula>
      <formula>$Z$5</formula>
    </cfRule>
  </conditionalFormatting>
  <conditionalFormatting sqref="U35:V35">
    <cfRule type="cellIs" dxfId="124" priority="63" operator="between">
      <formula>$Y$7</formula>
      <formula>$Z$7</formula>
    </cfRule>
    <cfRule type="cellIs" dxfId="123" priority="65" operator="between">
      <formula>$Y$9</formula>
      <formula>$Z$9</formula>
    </cfRule>
    <cfRule type="cellIs" dxfId="122" priority="64" operator="between">
      <formula>$Y$8</formula>
      <formula>$Z$8</formula>
    </cfRule>
    <cfRule type="cellIs" dxfId="121" priority="62" operator="between">
      <formula>$Y$6</formula>
      <formula>$Z$6</formula>
    </cfRule>
    <cfRule type="cellIs" dxfId="120" priority="61" operator="between">
      <formula>$Y$5</formula>
      <formula>$Z$5</formula>
    </cfRule>
  </conditionalFormatting>
  <conditionalFormatting sqref="U39:V39">
    <cfRule type="cellIs" dxfId="119" priority="59" operator="between">
      <formula>$Y$8</formula>
      <formula>$Z$8</formula>
    </cfRule>
    <cfRule type="cellIs" dxfId="118" priority="58" operator="between">
      <formula>$Y$7</formula>
      <formula>$Z$7</formula>
    </cfRule>
    <cfRule type="cellIs" dxfId="117" priority="60" operator="between">
      <formula>$Y$9</formula>
      <formula>$Z$9</formula>
    </cfRule>
    <cfRule type="cellIs" dxfId="116" priority="56" operator="between">
      <formula>$Y$5</formula>
      <formula>$Z$5</formula>
    </cfRule>
    <cfRule type="cellIs" dxfId="115" priority="57" operator="between">
      <formula>$Y$6</formula>
      <formula>$Z$6</formula>
    </cfRule>
  </conditionalFormatting>
  <conditionalFormatting sqref="U43:V43">
    <cfRule type="cellIs" dxfId="114" priority="51" operator="between">
      <formula>$Y$5</formula>
      <formula>$Z$5</formula>
    </cfRule>
    <cfRule type="cellIs" dxfId="113" priority="52" operator="between">
      <formula>$Y$6</formula>
      <formula>$Z$6</formula>
    </cfRule>
    <cfRule type="cellIs" dxfId="112" priority="53" operator="between">
      <formula>$Y$7</formula>
      <formula>$Z$7</formula>
    </cfRule>
    <cfRule type="cellIs" dxfId="111" priority="54" operator="between">
      <formula>$Y$8</formula>
      <formula>$Z$8</formula>
    </cfRule>
    <cfRule type="cellIs" dxfId="110" priority="55" operator="between">
      <formula>$Y$9</formula>
      <formula>$Z$9</formula>
    </cfRule>
  </conditionalFormatting>
  <conditionalFormatting sqref="U47:V47">
    <cfRule type="cellIs" dxfId="109" priority="49" operator="between">
      <formula>$Y$8</formula>
      <formula>$Z$8</formula>
    </cfRule>
    <cfRule type="cellIs" dxfId="108" priority="50" operator="between">
      <formula>$Y$9</formula>
      <formula>$Z$9</formula>
    </cfRule>
    <cfRule type="cellIs" dxfId="107" priority="48" operator="between">
      <formula>$Y$7</formula>
      <formula>$Z$7</formula>
    </cfRule>
    <cfRule type="cellIs" dxfId="106" priority="47" operator="between">
      <formula>$Y$6</formula>
      <formula>$Z$6</formula>
    </cfRule>
    <cfRule type="cellIs" dxfId="105" priority="46" operator="between">
      <formula>$Y$5</formula>
      <formula>$Z$5</formula>
    </cfRule>
  </conditionalFormatting>
  <conditionalFormatting sqref="U51:V51">
    <cfRule type="cellIs" dxfId="104" priority="45" operator="between">
      <formula>$Y$9</formula>
      <formula>$Z$9</formula>
    </cfRule>
    <cfRule type="cellIs" dxfId="103" priority="44" operator="between">
      <formula>$Y$8</formula>
      <formula>$Z$8</formula>
    </cfRule>
    <cfRule type="cellIs" dxfId="102" priority="43" operator="between">
      <formula>$Y$7</formula>
      <formula>$Z$7</formula>
    </cfRule>
    <cfRule type="cellIs" dxfId="101" priority="42" operator="between">
      <formula>$Y$6</formula>
      <formula>$Z$6</formula>
    </cfRule>
    <cfRule type="cellIs" dxfId="100" priority="41" operator="between">
      <formula>$Y$5</formula>
      <formula>$Z$5</formula>
    </cfRule>
  </conditionalFormatting>
  <conditionalFormatting sqref="U55:V55">
    <cfRule type="cellIs" dxfId="99" priority="39" operator="between">
      <formula>$Y$8</formula>
      <formula>$Z$8</formula>
    </cfRule>
    <cfRule type="cellIs" dxfId="98" priority="40" operator="between">
      <formula>$Y$9</formula>
      <formula>$Z$9</formula>
    </cfRule>
    <cfRule type="cellIs" dxfId="97" priority="38" operator="between">
      <formula>$Y$7</formula>
      <formula>$Z$7</formula>
    </cfRule>
    <cfRule type="cellIs" dxfId="96" priority="37" operator="between">
      <formula>$Y$6</formula>
      <formula>$Z$6</formula>
    </cfRule>
    <cfRule type="cellIs" dxfId="95" priority="36" operator="between">
      <formula>$Y$5</formula>
      <formula>$Z$5</formula>
    </cfRule>
  </conditionalFormatting>
  <conditionalFormatting sqref="U59:V59">
    <cfRule type="cellIs" dxfId="94" priority="35" operator="between">
      <formula>$Y$9</formula>
      <formula>$Z$9</formula>
    </cfRule>
    <cfRule type="cellIs" dxfId="93" priority="34" operator="between">
      <formula>$Y$8</formula>
      <formula>$Z$8</formula>
    </cfRule>
    <cfRule type="cellIs" dxfId="92" priority="33" operator="between">
      <formula>$Y$7</formula>
      <formula>$Z$7</formula>
    </cfRule>
    <cfRule type="cellIs" dxfId="91" priority="32" operator="between">
      <formula>$Y$6</formula>
      <formula>$Z$6</formula>
    </cfRule>
    <cfRule type="cellIs" dxfId="90" priority="31" operator="between">
      <formula>$Y$5</formula>
      <formula>$Z$5</formula>
    </cfRule>
  </conditionalFormatting>
  <conditionalFormatting sqref="U63:V63">
    <cfRule type="cellIs" dxfId="89" priority="30" operator="between">
      <formula>$Y$9</formula>
      <formula>$Z$9</formula>
    </cfRule>
    <cfRule type="cellIs" dxfId="88" priority="29" operator="between">
      <formula>$Y$8</formula>
      <formula>$Z$8</formula>
    </cfRule>
    <cfRule type="cellIs" dxfId="87" priority="28" operator="between">
      <formula>$Y$7</formula>
      <formula>$Z$7</formula>
    </cfRule>
    <cfRule type="cellIs" dxfId="86" priority="27" operator="between">
      <formula>$Y$6</formula>
      <formula>$Z$6</formula>
    </cfRule>
    <cfRule type="cellIs" dxfId="85" priority="26" operator="between">
      <formula>$Y$5</formula>
      <formula>$Z$5</formula>
    </cfRule>
  </conditionalFormatting>
  <conditionalFormatting sqref="U67:V67">
    <cfRule type="cellIs" dxfId="84" priority="25" operator="between">
      <formula>$Y$9</formula>
      <formula>$Z$9</formula>
    </cfRule>
    <cfRule type="cellIs" dxfId="83" priority="24" operator="between">
      <formula>$Y$8</formula>
      <formula>$Z$8</formula>
    </cfRule>
    <cfRule type="cellIs" dxfId="82" priority="23" operator="between">
      <formula>$Y$7</formula>
      <formula>$Z$7</formula>
    </cfRule>
    <cfRule type="cellIs" dxfId="81" priority="22" operator="between">
      <formula>$Y$6</formula>
      <formula>$Z$6</formula>
    </cfRule>
    <cfRule type="cellIs" dxfId="80" priority="21" operator="between">
      <formula>$Y$5</formula>
      <formula>$Z$5</formula>
    </cfRule>
  </conditionalFormatting>
  <conditionalFormatting sqref="U71:V71">
    <cfRule type="cellIs" dxfId="79" priority="20" operator="between">
      <formula>$Y$9</formula>
      <formula>$Z$9</formula>
    </cfRule>
    <cfRule type="cellIs" dxfId="78" priority="19" operator="between">
      <formula>$Y$8</formula>
      <formula>$Z$8</formula>
    </cfRule>
    <cfRule type="cellIs" dxfId="77" priority="18" operator="between">
      <formula>$Y$7</formula>
      <formula>$Z$7</formula>
    </cfRule>
    <cfRule type="cellIs" dxfId="76" priority="17" operator="between">
      <formula>$Y$6</formula>
      <formula>$Z$6</formula>
    </cfRule>
    <cfRule type="cellIs" dxfId="75" priority="16" operator="between">
      <formula>$Y$5</formula>
      <formula>$Z$5</formula>
    </cfRule>
  </conditionalFormatting>
  <conditionalFormatting sqref="U75:V75">
    <cfRule type="cellIs" dxfId="74" priority="13" operator="between">
      <formula>$Y$7</formula>
      <formula>$Z$7</formula>
    </cfRule>
    <cfRule type="cellIs" dxfId="73" priority="15" operator="between">
      <formula>$Y$9</formula>
      <formula>$Z$9</formula>
    </cfRule>
    <cfRule type="cellIs" dxfId="72" priority="14" operator="between">
      <formula>$Y$8</formula>
      <formula>$Z$8</formula>
    </cfRule>
    <cfRule type="cellIs" dxfId="71" priority="12" operator="between">
      <formula>$Y$6</formula>
      <formula>$Z$6</formula>
    </cfRule>
    <cfRule type="cellIs" dxfId="70" priority="11" operator="between">
      <formula>$Y$5</formula>
      <formula>$Z$5</formula>
    </cfRule>
  </conditionalFormatting>
  <conditionalFormatting sqref="U79:V79">
    <cfRule type="cellIs" dxfId="69" priority="10" operator="between">
      <formula>$Y$9</formula>
      <formula>$Z$9</formula>
    </cfRule>
    <cfRule type="cellIs" dxfId="68" priority="9" operator="between">
      <formula>$Y$8</formula>
      <formula>$Z$8</formula>
    </cfRule>
    <cfRule type="cellIs" dxfId="67" priority="8" operator="between">
      <formula>$Y$7</formula>
      <formula>$Z$7</formula>
    </cfRule>
    <cfRule type="cellIs" dxfId="66" priority="7" operator="between">
      <formula>$Y$6</formula>
      <formula>$Z$6</formula>
    </cfRule>
    <cfRule type="cellIs" dxfId="65" priority="6" operator="between">
      <formula>$Y$5</formula>
      <formula>$Z$5</formula>
    </cfRule>
  </conditionalFormatting>
  <conditionalFormatting sqref="U83:V83">
    <cfRule type="cellIs" dxfId="64" priority="2" operator="between">
      <formula>$Y$6</formula>
      <formula>$Z$6</formula>
    </cfRule>
    <cfRule type="cellIs" dxfId="63" priority="3" operator="between">
      <formula>$Y$7</formula>
      <formula>$Z$7</formula>
    </cfRule>
    <cfRule type="cellIs" dxfId="62" priority="4" operator="between">
      <formula>$Y$8</formula>
      <formula>$Z$8</formula>
    </cfRule>
    <cfRule type="cellIs" dxfId="61" priority="5" operator="between">
      <formula>$Y$9</formula>
      <formula>$Z$9</formula>
    </cfRule>
    <cfRule type="cellIs" dxfId="60" priority="1" operator="between">
      <formula>$Y$5</formula>
      <formula>$Z$5</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6"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J7:J86</xm:sqref>
        </x14:dataValidation>
        <x14:dataValidation type="list" allowBlank="1" showInputMessage="1" showErrorMessage="1" xr:uid="{00000000-0002-0000-0400-000001000000}">
          <x14:formula1>
            <xm:f>'11 FORMULAS'!$H$4:$H$6</xm:f>
          </x14:formula1>
          <xm:sqref>M7:M86</xm:sqref>
        </x14:dataValidation>
        <x14:dataValidation type="list" allowBlank="1" showInputMessage="1" showErrorMessage="1" xr:uid="{00000000-0002-0000-0400-000002000000}">
          <x14:formula1>
            <xm:f>'11 FORMULAS'!$K$4:$K$6</xm:f>
          </x14:formula1>
          <xm:sqref>O7:O86</xm:sqref>
        </x14:dataValidation>
        <x14:dataValidation type="list" allowBlank="1" showInputMessage="1" showErrorMessage="1" xr:uid="{00000000-0002-0000-0400-000003000000}">
          <x14:formula1>
            <xm:f>'11 FORMULAS'!$L$4:$L$6</xm:f>
          </x14:formula1>
          <xm:sqref>P7:P86</xm:sqref>
        </x14:dataValidation>
        <x14:dataValidation type="list" allowBlank="1" showInputMessage="1" showErrorMessage="1" xr:uid="{00000000-0002-0000-0400-000004000000}">
          <x14:formula1>
            <xm:f>'11 FORMULAS'!$M$4:$M$6</xm:f>
          </x14:formula1>
          <xm:sqref>Q7:Q86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x14ac:dyDescent="0.25"/>
  <cols>
    <col min="1" max="1" width="20.85546875" style="79" customWidth="1"/>
    <col min="2" max="2" width="26.28515625" style="84" customWidth="1"/>
    <col min="3" max="3" width="21.42578125" style="84" customWidth="1"/>
    <col min="4" max="4" width="25" style="84" customWidth="1"/>
    <col min="5" max="5" width="16.42578125" style="125" customWidth="1"/>
    <col min="6" max="6" width="11" style="125" customWidth="1"/>
    <col min="7" max="7" width="15.5703125" style="84" customWidth="1"/>
    <col min="8" max="8" width="12.28515625" style="84" customWidth="1"/>
    <col min="9" max="9" width="7.42578125" style="84" customWidth="1"/>
    <col min="10" max="10" width="14" style="84" customWidth="1"/>
    <col min="11" max="15" width="12.42578125" style="84" customWidth="1"/>
    <col min="16" max="16" width="3.85546875" style="84" customWidth="1"/>
    <col min="17" max="17" width="4.85546875" style="79" customWidth="1"/>
    <col min="18" max="18" width="8.140625" style="79" customWidth="1"/>
    <col min="19" max="24" width="14" style="79" customWidth="1"/>
    <col min="25" max="29" width="11.42578125" style="79" customWidth="1"/>
    <col min="30" max="30" width="5.5703125" style="79" bestFit="1" customWidth="1"/>
    <col min="31" max="31" width="26.85546875" style="79" customWidth="1"/>
    <col min="32" max="36" width="22.85546875" style="84" customWidth="1"/>
    <col min="37" max="37" width="23.42578125" style="79" customWidth="1"/>
    <col min="38" max="265" width="11.42578125" style="79" customWidth="1"/>
    <col min="266" max="266" width="12.7109375" style="79" customWidth="1"/>
    <col min="267" max="267" width="47" style="79" customWidth="1"/>
    <col min="268" max="268" width="35" style="79" customWidth="1"/>
    <col min="269" max="16384" width="14.28515625" style="79"/>
  </cols>
  <sheetData>
    <row r="1" spans="1:38" s="69" customFormat="1" x14ac:dyDescent="0.2">
      <c r="A1" s="73"/>
      <c r="B1" s="71"/>
      <c r="C1" s="216"/>
      <c r="D1" s="216"/>
      <c r="E1" s="120"/>
      <c r="F1" s="231"/>
      <c r="G1" s="231"/>
      <c r="H1" s="232"/>
      <c r="I1" s="233"/>
      <c r="J1" s="213"/>
      <c r="K1" s="72"/>
      <c r="L1" s="72"/>
      <c r="M1" s="72"/>
      <c r="N1" s="72"/>
      <c r="O1" s="72"/>
      <c r="P1" s="71"/>
      <c r="AF1" s="70"/>
      <c r="AG1" s="70"/>
      <c r="AH1" s="70"/>
      <c r="AI1" s="70"/>
      <c r="AJ1" s="70"/>
    </row>
    <row r="2" spans="1:38" s="69" customFormat="1" ht="20.25" customHeight="1" x14ac:dyDescent="0.2">
      <c r="A2" s="19" t="s">
        <v>152</v>
      </c>
      <c r="B2" s="339" t="str">
        <f>+IF('2 CONTEXTO E IDENTIFICACIÓN'!$B$2="","",'2 CONTEXTO E IDENTIFICACIÓN'!$B$2)</f>
        <v xml:space="preserve">GESTIÓN DOCUMENTAL </v>
      </c>
      <c r="C2" s="339"/>
      <c r="D2" s="339"/>
      <c r="E2" s="68"/>
      <c r="F2" s="121"/>
      <c r="AF2" s="70"/>
      <c r="AG2" s="70"/>
      <c r="AH2" s="70"/>
      <c r="AI2" s="70"/>
      <c r="AJ2" s="70"/>
    </row>
    <row r="3" spans="1:38" s="69" customFormat="1" ht="9" customHeight="1" thickBot="1" x14ac:dyDescent="0.25">
      <c r="A3" s="219"/>
      <c r="B3" s="340"/>
      <c r="C3" s="340"/>
      <c r="D3" s="340"/>
      <c r="E3" s="68"/>
      <c r="F3" s="121"/>
      <c r="AF3" s="70"/>
      <c r="AG3" s="70"/>
      <c r="AH3" s="70"/>
      <c r="AI3" s="70"/>
      <c r="AJ3" s="70"/>
    </row>
    <row r="4" spans="1:38" s="69" customFormat="1" ht="13.5" thickBot="1" x14ac:dyDescent="0.25">
      <c r="D4" s="71"/>
      <c r="E4" s="49"/>
      <c r="F4" s="121"/>
      <c r="I4" s="429" t="s">
        <v>21</v>
      </c>
      <c r="J4" s="430"/>
      <c r="K4" s="430"/>
      <c r="L4" s="430"/>
      <c r="M4" s="430"/>
      <c r="N4" s="430"/>
      <c r="O4" s="431"/>
      <c r="R4" s="74"/>
      <c r="S4" s="75"/>
      <c r="T4" s="422" t="s">
        <v>84</v>
      </c>
      <c r="U4" s="422"/>
      <c r="V4" s="422"/>
      <c r="W4" s="422"/>
      <c r="X4" s="423"/>
      <c r="AF4" s="70"/>
      <c r="AG4" s="70"/>
      <c r="AH4" s="70"/>
      <c r="AI4" s="70"/>
      <c r="AJ4" s="70"/>
    </row>
    <row r="5" spans="1:38" x14ac:dyDescent="0.25">
      <c r="A5" s="122"/>
      <c r="B5" s="122"/>
      <c r="C5" s="76"/>
      <c r="D5" s="122"/>
      <c r="E5" s="472" t="s">
        <v>115</v>
      </c>
      <c r="F5" s="472"/>
      <c r="G5" s="472"/>
      <c r="H5" s="76"/>
      <c r="I5" s="77"/>
      <c r="J5" s="78"/>
      <c r="K5" s="422" t="s">
        <v>84</v>
      </c>
      <c r="L5" s="422"/>
      <c r="M5" s="422"/>
      <c r="N5" s="422"/>
      <c r="O5" s="423"/>
      <c r="P5" s="76"/>
      <c r="R5" s="80"/>
      <c r="T5" s="81">
        <v>0.2</v>
      </c>
      <c r="U5" s="81">
        <v>0.4</v>
      </c>
      <c r="V5" s="81">
        <v>0.6</v>
      </c>
      <c r="W5" s="81">
        <v>0.8</v>
      </c>
      <c r="X5" s="82">
        <v>1</v>
      </c>
      <c r="Y5" s="83"/>
      <c r="Z5" s="83"/>
      <c r="AA5" s="83"/>
      <c r="AB5" s="83"/>
      <c r="AC5" s="83"/>
      <c r="AD5" s="83"/>
      <c r="AE5" s="83"/>
    </row>
    <row r="6" spans="1:38" ht="39.950000000000003" customHeight="1" x14ac:dyDescent="0.2">
      <c r="A6" s="85" t="s">
        <v>191</v>
      </c>
      <c r="B6" s="85" t="s">
        <v>1</v>
      </c>
      <c r="C6" s="85" t="s">
        <v>9</v>
      </c>
      <c r="D6" s="85" t="s">
        <v>9</v>
      </c>
      <c r="E6" s="85" t="s">
        <v>51</v>
      </c>
      <c r="F6" s="85" t="s">
        <v>84</v>
      </c>
      <c r="G6" s="85" t="s">
        <v>199</v>
      </c>
      <c r="H6" s="76"/>
      <c r="I6" s="80"/>
      <c r="J6" s="86"/>
      <c r="K6" s="87" t="s">
        <v>62</v>
      </c>
      <c r="L6" s="87" t="s">
        <v>7</v>
      </c>
      <c r="M6" s="87" t="s">
        <v>5</v>
      </c>
      <c r="N6" s="87" t="s">
        <v>6</v>
      </c>
      <c r="O6" s="88" t="s">
        <v>70</v>
      </c>
      <c r="P6" s="76"/>
      <c r="R6" s="80"/>
      <c r="S6" s="89"/>
      <c r="T6" s="90" t="s">
        <v>62</v>
      </c>
      <c r="U6" s="90" t="s">
        <v>7</v>
      </c>
      <c r="V6" s="90" t="s">
        <v>5</v>
      </c>
      <c r="W6" s="90" t="s">
        <v>6</v>
      </c>
      <c r="X6" s="91" t="s">
        <v>70</v>
      </c>
      <c r="AA6" s="83"/>
      <c r="AB6" s="83"/>
      <c r="AC6" s="92"/>
      <c r="AD6" s="92"/>
      <c r="AE6" s="92"/>
      <c r="AF6" s="92"/>
      <c r="AG6" s="92"/>
      <c r="AH6" s="92"/>
      <c r="AI6" s="92"/>
      <c r="AJ6" s="92"/>
      <c r="AK6" s="92"/>
      <c r="AL6" s="92"/>
    </row>
    <row r="7" spans="1:38" ht="107.25" customHeight="1" x14ac:dyDescent="0.2">
      <c r="A7" s="93" t="str">
        <f>'2 CONTEXTO E IDENTIFICACIÓN'!A7</f>
        <v>R1</v>
      </c>
      <c r="B7" s="330" t="str">
        <f>+'2 CONTEXTO E IDENTIFICACIÓN'!E7</f>
        <v>Posibilidad de pérdida Económica y Reputacional por pérdida de información física en el archivo central de la entidad Debido a la deficiente conservación y preservación de la información.</v>
      </c>
      <c r="C7" s="123">
        <f>+'5 VALORACIÓN DEL CONTROL'!S10</f>
        <v>0.36</v>
      </c>
      <c r="D7" s="95">
        <f>+'5 VALORACIÓN DEL CONTROL'!T10</f>
        <v>0.44999999999999996</v>
      </c>
      <c r="E7" s="95" t="str">
        <f>+IF(C7=0,"",IF(C7&lt;=$R$11,$S$11,IF(C7&lt;=$R$10,$S$10,IF(C7&lt;=$R$9,$S$9,IF(C7&lt;=$R$8,$S$8,IF(C7&lt;=$R$7,$S$7,""))))))</f>
        <v>Baja</v>
      </c>
      <c r="F7" s="95" t="str">
        <f>+IF(D7=0,"",IF(D7&lt;=$T$5,$T$6,IF(D7&lt;=$U$5,$U$6,IF(D7&lt;=$V$5,$V$6,IF(D7&lt;=$W$5,$W$6,IF(D7&lt;=$X$5,$X$6,""))))))</f>
        <v>Moderado</v>
      </c>
      <c r="G7" s="330" t="str">
        <f>+IF(E7=$S$7,IF(F7=$T$6,$T$7,IF(F7=$U$6,$U$7,IF(F7=$V$6,$V$7,IF(F7=$W$6,$W$7,IF(F7=$X$6,$X$7))))),IF(E7=$S$8,IF(F7=$T$6,$T$8,IF(F7=$U$6,$U$8,IF(F7=$V$6,$V$8,IF(F7=$W$6,$W$8,IF(F7=$X$6,$X$8))))),IF(E7=$S$9,IF(F7=$T$6,$T$9,IF(F7=$U$6,$U$9,IF(F7=$V$6,$V$9,IF(F7=$W$6,$W$9,IF(F7=$X$6,$X$9))))),IF(E7=$S$10,IF(F7=$T$6,$T$10,IF(F7=$U$6,$U$10,IF(F7=$V$6,$V$10,IF(F7=$W$6,$W$10,IF(F7=$X$6,$X$10))))),IF(E7=$S$11,IF(F7=$T$6,$T$11,IF(F7=$U$6,$U$11,IF(F7=$V$6,$V$11,IF(F7=$W$6,$W$11,IF(F7=$X$6,$X$11))))),"")))))</f>
        <v>Moderado</v>
      </c>
      <c r="H7" s="96"/>
      <c r="I7" s="427" t="s">
        <v>51</v>
      </c>
      <c r="J7" s="87" t="s">
        <v>59</v>
      </c>
      <c r="K7" s="97"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7"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7"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7"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8"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6"/>
      <c r="Q7" s="471" t="s">
        <v>51</v>
      </c>
      <c r="R7" s="99">
        <v>1</v>
      </c>
      <c r="S7" s="90" t="s">
        <v>59</v>
      </c>
      <c r="T7" s="97" t="s">
        <v>82</v>
      </c>
      <c r="U7" s="97" t="s">
        <v>82</v>
      </c>
      <c r="V7" s="97" t="s">
        <v>82</v>
      </c>
      <c r="W7" s="97" t="s">
        <v>82</v>
      </c>
      <c r="X7" s="98" t="s">
        <v>81</v>
      </c>
      <c r="AA7" s="83"/>
      <c r="AB7" s="83"/>
      <c r="AC7" s="92"/>
      <c r="AD7" s="92"/>
      <c r="AE7" s="92"/>
      <c r="AF7" s="100"/>
      <c r="AG7" s="100"/>
      <c r="AH7" s="100"/>
      <c r="AI7" s="100"/>
      <c r="AJ7" s="100"/>
      <c r="AK7" s="92"/>
      <c r="AL7" s="92"/>
    </row>
    <row r="8" spans="1:38" ht="50.25" customHeight="1" x14ac:dyDescent="0.2">
      <c r="A8" s="93" t="str">
        <f>'2 CONTEXTO E IDENTIFICACIÓN'!A8</f>
        <v>R2</v>
      </c>
      <c r="B8" s="94" t="str">
        <f>+'2 CONTEXTO E IDENTIFICACIÓN'!E8</f>
        <v xml:space="preserve">  </v>
      </c>
      <c r="C8" s="123" t="str">
        <f>+'5 VALORACIÓN DEL CONTROL'!S14</f>
        <v/>
      </c>
      <c r="D8" s="95" t="str">
        <f>+'5 VALORACIÓN DEL CONTROL'!T14</f>
        <v/>
      </c>
      <c r="E8" s="95" t="str">
        <f t="shared" ref="E8:E26" si="0">+IF(C8=0,"",IF(C8&lt;=$R$11,$S$11,IF(C8&lt;=$R$10,$S$10,IF(C8&lt;=$R$9,$S$9,IF(C8&lt;=$R$8,$S$8,IF(C8&lt;=$R$7,$S$7,""))))))</f>
        <v/>
      </c>
      <c r="F8" s="95" t="str">
        <f t="shared" ref="F8:F26" si="1">+IF(D8=0,"",IF(D8&lt;=$T$5,$T$6,IF(D8&lt;=$U$5,$U$6,IF(D8&lt;=$V$5,$V$6,IF(D8&lt;=$W$5,$W$6,IF(D8&lt;=$X$5,$X$6,""))))))</f>
        <v/>
      </c>
      <c r="G8" s="330" t="str">
        <f>+IF(E8=$S$7,IF(F8=$T$6,$T$7,IF(F8=$U$6,$U$7,IF(F8=$V$6,$V$7,IF(F8=$W$6,$W$7,IF(F8=$X$6,$X$7))))),IF(E8=$S$8,IF(F8=$T$6,$T$8,IF(F8=$U$6,$U$8,IF(F8=$V$6,$V$8,IF(F8=$W$6,$W$8,IF(F8=$X$6,$X$8))))),IF(E8=$S$9,IF(F8=$T$6,$T$9,IF(F8=$U$6,$U$9,IF(F8=$V$6,$V$9,IF(F8=$W$6,$W$9,IF(F8=$X$6,$X$9))))),IF(E8=$S$10,IF(F8=$T$6,$T$10,IF(F8=$U$6,$U$10,IF(F8=$V$6,$V$10,IF(F8=$W$6,$W$10,IF(F8=$X$6,$X$10))))),IF(E8=$S$11,IF(F8=$T$6,$T$11,IF(F8=$U$6,$U$11,IF(F8=$V$6,$V$11,IF(F8=$W$6,$W$11,IF(F8=$X$6,$X$11))))),"")))))</f>
        <v/>
      </c>
      <c r="H8" s="96"/>
      <c r="I8" s="427"/>
      <c r="J8" s="87" t="s">
        <v>58</v>
      </c>
      <c r="K8" s="101"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101"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7"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7"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8"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6"/>
      <c r="Q8" s="471"/>
      <c r="R8" s="99">
        <v>0.8</v>
      </c>
      <c r="S8" s="90" t="s">
        <v>58</v>
      </c>
      <c r="T8" s="101" t="s">
        <v>5</v>
      </c>
      <c r="U8" s="101" t="s">
        <v>5</v>
      </c>
      <c r="V8" s="97" t="s">
        <v>82</v>
      </c>
      <c r="W8" s="97" t="s">
        <v>82</v>
      </c>
      <c r="X8" s="98" t="s">
        <v>81</v>
      </c>
      <c r="AA8" s="83"/>
      <c r="AB8" s="83"/>
      <c r="AC8" s="92"/>
      <c r="AD8" s="102"/>
      <c r="AE8" s="103"/>
      <c r="AF8" s="100"/>
      <c r="AG8" s="100"/>
      <c r="AH8" s="100"/>
      <c r="AI8" s="100"/>
      <c r="AJ8" s="100"/>
      <c r="AK8" s="92"/>
      <c r="AL8" s="92"/>
    </row>
    <row r="9" spans="1:38" ht="48" customHeight="1" x14ac:dyDescent="0.2">
      <c r="A9" s="93" t="str">
        <f>'2 CONTEXTO E IDENTIFICACIÓN'!A9</f>
        <v>R3</v>
      </c>
      <c r="B9" s="94" t="str">
        <f>+'2 CONTEXTO E IDENTIFICACIÓN'!E9</f>
        <v xml:space="preserve">  </v>
      </c>
      <c r="C9" s="123" t="str">
        <f>+'5 VALORACIÓN DEL CONTROL'!S18</f>
        <v/>
      </c>
      <c r="D9" s="95" t="str">
        <f>+'5 VALORACIÓN DEL CONTROL'!T18</f>
        <v/>
      </c>
      <c r="E9" s="95" t="str">
        <f t="shared" si="0"/>
        <v/>
      </c>
      <c r="F9" s="95" t="str">
        <f t="shared" si="1"/>
        <v/>
      </c>
      <c r="G9" s="330" t="str">
        <f>+IF(E9=$S$7,IF(F9=$T$6,$T$7,IF(F9=$U$6,$U$7,IF(F9=$V$6,$V$7,IF(F9=$W$6,$W$7,IF(F9=$X$6,$X$7))))),IF(E9=$S$8,IF(F9=$T$6,$T$8,IF(F9=$U$6,$U$8,IF(F9=$V$6,$V$8,IF(F9=$W$6,$W$8,IF(F9=$X$6,$X$8))))),IF(E9=$S$9,IF(F9=$T$6,$T$9,IF(F9=$U$6,$U$9,IF(F9=$V$6,$V$9,IF(F9=$W$6,$W$9,IF(F9=$X$6,$X$9))))),IF(E9=$S$10,IF(F9=$T$6,$T$10,IF(F9=$U$6,$U$10,IF(F9=$V$6,$V$10,IF(F9=$W$6,$W$10,IF(F9=$X$6,$X$10))))),IF(E9=$S$11,IF(F9=$T$6,$T$11,IF(F9=$U$6,$U$11,IF(F9=$V$6,$V$11,IF(F9=$W$6,$W$11,IF(F9=$X$6,$X$11))))),"")))))</f>
        <v/>
      </c>
      <c r="H9" s="96"/>
      <c r="I9" s="427"/>
      <c r="J9" s="87" t="s">
        <v>56</v>
      </c>
      <c r="K9" s="101"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101"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101"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7"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8"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6"/>
      <c r="Q9" s="471"/>
      <c r="R9" s="99">
        <v>0.6</v>
      </c>
      <c r="S9" s="90" t="s">
        <v>56</v>
      </c>
      <c r="T9" s="101" t="s">
        <v>5</v>
      </c>
      <c r="U9" s="101" t="s">
        <v>5</v>
      </c>
      <c r="V9" s="101" t="s">
        <v>5</v>
      </c>
      <c r="W9" s="97" t="s">
        <v>82</v>
      </c>
      <c r="X9" s="98" t="s">
        <v>81</v>
      </c>
      <c r="AA9" s="83"/>
      <c r="AB9" s="83"/>
      <c r="AC9" s="92"/>
      <c r="AD9" s="102"/>
      <c r="AE9" s="103"/>
      <c r="AF9" s="100"/>
      <c r="AG9" s="100"/>
      <c r="AH9" s="100"/>
      <c r="AI9" s="100"/>
      <c r="AJ9" s="104"/>
      <c r="AK9" s="92"/>
      <c r="AL9" s="92"/>
    </row>
    <row r="10" spans="1:38" ht="45" customHeight="1" x14ac:dyDescent="0.2">
      <c r="A10" s="93" t="str">
        <f>'2 CONTEXTO E IDENTIFICACIÓN'!A10</f>
        <v>R4</v>
      </c>
      <c r="B10" s="94" t="str">
        <f>+'2 CONTEXTO E IDENTIFICACIÓN'!E10</f>
        <v xml:space="preserve">  </v>
      </c>
      <c r="C10" s="123" t="str">
        <f>+'5 VALORACIÓN DEL CONTROL'!S22</f>
        <v/>
      </c>
      <c r="D10" s="95" t="str">
        <f>+'5 VALORACIÓN DEL CONTROL'!T22</f>
        <v/>
      </c>
      <c r="E10" s="95" t="str">
        <f t="shared" si="0"/>
        <v/>
      </c>
      <c r="F10" s="95" t="str">
        <f t="shared" si="1"/>
        <v/>
      </c>
      <c r="G10" s="330"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
      </c>
      <c r="H10" s="96"/>
      <c r="I10" s="427"/>
      <c r="J10" s="87" t="s">
        <v>54</v>
      </c>
      <c r="K10" s="105"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101"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v>
      </c>
      <c r="M10" s="101"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R1                   </v>
      </c>
      <c r="N10" s="97"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v>
      </c>
      <c r="O10" s="98"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P10" s="96"/>
      <c r="Q10" s="471"/>
      <c r="R10" s="99">
        <v>0.4</v>
      </c>
      <c r="S10" s="90" t="s">
        <v>54</v>
      </c>
      <c r="T10" s="105" t="s">
        <v>83</v>
      </c>
      <c r="U10" s="101" t="s">
        <v>5</v>
      </c>
      <c r="V10" s="101" t="s">
        <v>5</v>
      </c>
      <c r="W10" s="97" t="s">
        <v>82</v>
      </c>
      <c r="X10" s="98" t="s">
        <v>81</v>
      </c>
      <c r="AA10" s="83"/>
      <c r="AB10" s="83"/>
      <c r="AC10" s="92"/>
      <c r="AD10" s="102"/>
      <c r="AE10" s="103"/>
      <c r="AF10" s="100"/>
      <c r="AG10" s="100"/>
      <c r="AH10" s="100"/>
      <c r="AI10" s="104"/>
      <c r="AJ10" s="100"/>
      <c r="AK10" s="92"/>
      <c r="AL10" s="92"/>
    </row>
    <row r="11" spans="1:38" ht="45" customHeight="1" thickBot="1" x14ac:dyDescent="0.25">
      <c r="A11" s="93" t="str">
        <f>'2 CONTEXTO E IDENTIFICACIÓN'!A11</f>
        <v>R5</v>
      </c>
      <c r="B11" s="94" t="str">
        <f>+'2 CONTEXTO E IDENTIFICACIÓN'!E11</f>
        <v xml:space="preserve">  </v>
      </c>
      <c r="C11" s="123" t="str">
        <f>+'5 VALORACIÓN DEL CONTROL'!S26</f>
        <v/>
      </c>
      <c r="D11" s="95" t="str">
        <f>+'5 VALORACIÓN DEL CONTROL'!T26</f>
        <v/>
      </c>
      <c r="E11" s="95" t="str">
        <f t="shared" si="0"/>
        <v/>
      </c>
      <c r="F11" s="95" t="str">
        <f t="shared" si="1"/>
        <v/>
      </c>
      <c r="G11" s="330" t="str">
        <f t="shared" si="2"/>
        <v/>
      </c>
      <c r="H11" s="96"/>
      <c r="I11" s="428"/>
      <c r="J11" s="106" t="s">
        <v>52</v>
      </c>
      <c r="K11" s="107"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7"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108"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109"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110"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6"/>
      <c r="Q11" s="471"/>
      <c r="R11" s="111">
        <v>0.2</v>
      </c>
      <c r="S11" s="112" t="s">
        <v>52</v>
      </c>
      <c r="T11" s="107" t="s">
        <v>83</v>
      </c>
      <c r="U11" s="107" t="s">
        <v>83</v>
      </c>
      <c r="V11" s="108" t="s">
        <v>5</v>
      </c>
      <c r="W11" s="109" t="s">
        <v>82</v>
      </c>
      <c r="X11" s="110" t="s">
        <v>81</v>
      </c>
      <c r="AA11" s="83"/>
      <c r="AB11" s="83"/>
      <c r="AC11" s="92"/>
      <c r="AD11" s="102"/>
      <c r="AE11" s="103"/>
      <c r="AF11" s="100"/>
      <c r="AG11" s="100"/>
      <c r="AH11" s="100"/>
      <c r="AI11" s="113"/>
      <c r="AJ11" s="100"/>
      <c r="AK11" s="92"/>
      <c r="AL11" s="92"/>
    </row>
    <row r="12" spans="1:38" ht="48" customHeight="1" x14ac:dyDescent="0.2">
      <c r="A12" s="93" t="str">
        <f>'2 CONTEXTO E IDENTIFICACIÓN'!A12</f>
        <v>R6</v>
      </c>
      <c r="B12" s="94" t="str">
        <f>+'2 CONTEXTO E IDENTIFICACIÓN'!E12</f>
        <v xml:space="preserve">  </v>
      </c>
      <c r="C12" s="123" t="str">
        <f>+'5 VALORACIÓN DEL CONTROL'!S30</f>
        <v/>
      </c>
      <c r="D12" s="95" t="str">
        <f>+'5 VALORACIÓN DEL CONTROL'!T30</f>
        <v/>
      </c>
      <c r="E12" s="95" t="str">
        <f t="shared" si="0"/>
        <v/>
      </c>
      <c r="F12" s="95" t="str">
        <f t="shared" si="1"/>
        <v/>
      </c>
      <c r="G12" s="330" t="str">
        <f t="shared" si="2"/>
        <v/>
      </c>
      <c r="H12" s="96"/>
      <c r="I12" s="96"/>
      <c r="J12" s="96"/>
      <c r="K12" s="96"/>
      <c r="L12" s="96"/>
      <c r="M12" s="96"/>
      <c r="N12" s="96"/>
      <c r="O12" s="96"/>
      <c r="P12" s="96"/>
      <c r="AA12" s="83"/>
      <c r="AB12" s="83"/>
      <c r="AC12" s="92"/>
      <c r="AD12" s="102"/>
      <c r="AE12" s="103"/>
      <c r="AF12" s="100"/>
      <c r="AG12" s="100"/>
      <c r="AH12" s="100"/>
      <c r="AI12" s="100"/>
      <c r="AJ12" s="100"/>
      <c r="AK12" s="92"/>
      <c r="AL12" s="92"/>
    </row>
    <row r="13" spans="1:38" ht="42.75" customHeight="1" x14ac:dyDescent="0.2">
      <c r="A13" s="93" t="str">
        <f>'2 CONTEXTO E IDENTIFICACIÓN'!A13</f>
        <v>R7</v>
      </c>
      <c r="B13" s="94" t="str">
        <f>+'2 CONTEXTO E IDENTIFICACIÓN'!E13</f>
        <v xml:space="preserve">  </v>
      </c>
      <c r="C13" s="123" t="str">
        <f>+'5 VALORACIÓN DEL CONTROL'!S34</f>
        <v/>
      </c>
      <c r="D13" s="95" t="str">
        <f>+'5 VALORACIÓN DEL CONTROL'!T34</f>
        <v/>
      </c>
      <c r="E13" s="95" t="str">
        <f t="shared" si="0"/>
        <v/>
      </c>
      <c r="F13" s="95" t="str">
        <f t="shared" si="1"/>
        <v/>
      </c>
      <c r="G13" s="330" t="str">
        <f t="shared" si="2"/>
        <v/>
      </c>
      <c r="H13" s="96"/>
      <c r="I13" s="96"/>
      <c r="J13" s="96"/>
      <c r="K13" s="96"/>
      <c r="L13" s="96"/>
      <c r="M13" s="96"/>
      <c r="N13" s="96"/>
      <c r="O13" s="96"/>
      <c r="P13" s="96"/>
      <c r="T13" s="85" t="s">
        <v>85</v>
      </c>
      <c r="V13" s="83"/>
      <c r="W13" s="83"/>
      <c r="X13" s="83"/>
      <c r="Y13" s="83"/>
      <c r="Z13" s="83"/>
      <c r="AA13" s="83"/>
      <c r="AB13" s="83"/>
      <c r="AC13" s="92"/>
      <c r="AD13" s="102"/>
      <c r="AE13" s="92"/>
      <c r="AF13" s="103"/>
      <c r="AG13" s="103"/>
      <c r="AH13" s="103"/>
      <c r="AI13" s="103"/>
      <c r="AJ13" s="103"/>
      <c r="AK13" s="92"/>
      <c r="AL13" s="92"/>
    </row>
    <row r="14" spans="1:38" ht="30.95" customHeight="1" x14ac:dyDescent="0.2">
      <c r="A14" s="93" t="str">
        <f>'2 CONTEXTO E IDENTIFICACIÓN'!A14</f>
        <v>R8</v>
      </c>
      <c r="B14" s="94" t="str">
        <f>+'2 CONTEXTO E IDENTIFICACIÓN'!E14</f>
        <v xml:space="preserve">  </v>
      </c>
      <c r="C14" s="123" t="str">
        <f>+'5 VALORACIÓN DEL CONTROL'!S38</f>
        <v/>
      </c>
      <c r="D14" s="95" t="str">
        <f>+'5 VALORACIÓN DEL CONTROL'!T38</f>
        <v/>
      </c>
      <c r="E14" s="124" t="str">
        <f t="shared" si="0"/>
        <v/>
      </c>
      <c r="F14" s="124" t="str">
        <f t="shared" si="1"/>
        <v/>
      </c>
      <c r="G14" s="94" t="str">
        <f t="shared" si="2"/>
        <v/>
      </c>
      <c r="H14" s="96"/>
      <c r="I14" s="96"/>
      <c r="J14" s="96"/>
      <c r="K14" s="96"/>
      <c r="L14" s="96"/>
      <c r="M14" s="96"/>
      <c r="N14" s="96"/>
      <c r="O14" s="96"/>
      <c r="P14" s="96"/>
      <c r="T14" s="114" t="s">
        <v>81</v>
      </c>
      <c r="V14" s="83"/>
      <c r="W14" s="83"/>
      <c r="X14" s="83"/>
      <c r="Y14" s="83"/>
      <c r="Z14" s="83"/>
      <c r="AA14" s="83"/>
      <c r="AB14" s="83"/>
      <c r="AC14" s="92"/>
      <c r="AD14" s="92"/>
      <c r="AE14" s="92"/>
      <c r="AF14" s="100"/>
      <c r="AG14" s="100"/>
      <c r="AH14" s="100"/>
      <c r="AI14" s="100"/>
      <c r="AJ14" s="100"/>
      <c r="AK14" s="92"/>
      <c r="AL14" s="92"/>
    </row>
    <row r="15" spans="1:38" ht="30.95" customHeight="1" x14ac:dyDescent="0.2">
      <c r="A15" s="93" t="str">
        <f>'2 CONTEXTO E IDENTIFICACIÓN'!A15</f>
        <v>R9</v>
      </c>
      <c r="B15" s="94" t="str">
        <f>+'2 CONTEXTO E IDENTIFICACIÓN'!E15</f>
        <v xml:space="preserve">  </v>
      </c>
      <c r="C15" s="123" t="str">
        <f>+'5 VALORACIÓN DEL CONTROL'!S42</f>
        <v/>
      </c>
      <c r="D15" s="95" t="str">
        <f>+'5 VALORACIÓN DEL CONTROL'!T42</f>
        <v/>
      </c>
      <c r="E15" s="124" t="str">
        <f t="shared" si="0"/>
        <v/>
      </c>
      <c r="F15" s="124" t="str">
        <f t="shared" si="1"/>
        <v/>
      </c>
      <c r="G15" s="94" t="str">
        <f t="shared" si="2"/>
        <v/>
      </c>
      <c r="H15" s="96"/>
      <c r="I15" s="96"/>
      <c r="J15" s="96"/>
      <c r="K15" s="96"/>
      <c r="L15" s="96"/>
      <c r="M15" s="96"/>
      <c r="N15" s="96"/>
      <c r="O15" s="96"/>
      <c r="P15" s="96"/>
      <c r="T15" s="97" t="s">
        <v>82</v>
      </c>
      <c r="U15" s="83"/>
      <c r="V15" s="83"/>
      <c r="W15" s="83"/>
      <c r="X15" s="83"/>
      <c r="Y15" s="83"/>
      <c r="Z15" s="83"/>
      <c r="AA15" s="83"/>
      <c r="AB15" s="83"/>
      <c r="AC15" s="92"/>
      <c r="AD15" s="92"/>
      <c r="AE15" s="92"/>
      <c r="AF15" s="100"/>
      <c r="AG15" s="100"/>
      <c r="AH15" s="100"/>
      <c r="AI15" s="100"/>
      <c r="AJ15" s="100"/>
      <c r="AK15" s="92"/>
      <c r="AL15" s="92"/>
    </row>
    <row r="16" spans="1:38" ht="30.95" customHeight="1" x14ac:dyDescent="0.2">
      <c r="A16" s="93" t="str">
        <f>'2 CONTEXTO E IDENTIFICACIÓN'!A16</f>
        <v>R10</v>
      </c>
      <c r="B16" s="94" t="str">
        <f>+'2 CONTEXTO E IDENTIFICACIÓN'!E16</f>
        <v xml:space="preserve">  </v>
      </c>
      <c r="C16" s="123" t="str">
        <f>+'5 VALORACIÓN DEL CONTROL'!S46</f>
        <v/>
      </c>
      <c r="D16" s="95" t="str">
        <f>+'5 VALORACIÓN DEL CONTROL'!T46</f>
        <v/>
      </c>
      <c r="E16" s="124" t="str">
        <f t="shared" si="0"/>
        <v/>
      </c>
      <c r="F16" s="124" t="str">
        <f t="shared" si="1"/>
        <v/>
      </c>
      <c r="G16" s="94" t="str">
        <f t="shared" si="2"/>
        <v/>
      </c>
      <c r="H16" s="96"/>
      <c r="I16" s="96"/>
      <c r="J16" s="96"/>
      <c r="K16" s="96"/>
      <c r="L16" s="96"/>
      <c r="M16" s="96"/>
      <c r="N16" s="96"/>
      <c r="O16" s="96"/>
      <c r="P16" s="96"/>
      <c r="S16" s="115"/>
      <c r="T16" s="101" t="s">
        <v>5</v>
      </c>
      <c r="U16" s="115"/>
      <c r="V16" s="115"/>
      <c r="W16" s="115"/>
      <c r="X16" s="115"/>
      <c r="Y16" s="115"/>
      <c r="Z16" s="115"/>
      <c r="AA16" s="115"/>
      <c r="AB16" s="115"/>
      <c r="AC16" s="92"/>
      <c r="AD16" s="92"/>
      <c r="AE16" s="116"/>
      <c r="AF16" s="116"/>
      <c r="AG16" s="116"/>
      <c r="AH16" s="116"/>
      <c r="AI16" s="116"/>
      <c r="AJ16" s="116"/>
      <c r="AK16" s="92"/>
      <c r="AL16" s="92"/>
    </row>
    <row r="17" spans="1:38" ht="30.95" customHeight="1" x14ac:dyDescent="0.2">
      <c r="A17" s="93" t="str">
        <f>'2 CONTEXTO E IDENTIFICACIÓN'!A17</f>
        <v>R11</v>
      </c>
      <c r="B17" s="94" t="str">
        <f>+'2 CONTEXTO E IDENTIFICACIÓN'!E17</f>
        <v xml:space="preserve">  </v>
      </c>
      <c r="C17" s="123" t="str">
        <f>+'5 VALORACIÓN DEL CONTROL'!S50</f>
        <v/>
      </c>
      <c r="D17" s="95" t="str">
        <f>+'5 VALORACIÓN DEL CONTROL'!T50</f>
        <v/>
      </c>
      <c r="E17" s="124" t="str">
        <f t="shared" si="0"/>
        <v/>
      </c>
      <c r="F17" s="124" t="str">
        <f t="shared" si="1"/>
        <v/>
      </c>
      <c r="G17" s="94" t="str">
        <f t="shared" si="2"/>
        <v/>
      </c>
      <c r="H17" s="96"/>
      <c r="I17" s="96"/>
      <c r="J17" s="96"/>
      <c r="K17" s="96"/>
      <c r="L17" s="96"/>
      <c r="M17" s="96"/>
      <c r="N17" s="96"/>
      <c r="O17" s="96"/>
      <c r="P17" s="96"/>
      <c r="S17" s="115"/>
      <c r="T17" s="105" t="s">
        <v>83</v>
      </c>
      <c r="AA17" s="115"/>
      <c r="AB17" s="115"/>
      <c r="AC17" s="92"/>
      <c r="AD17" s="92"/>
      <c r="AE17" s="92"/>
      <c r="AF17" s="100"/>
      <c r="AG17" s="100"/>
      <c r="AH17" s="100"/>
      <c r="AI17" s="100"/>
      <c r="AJ17" s="100"/>
      <c r="AK17" s="92"/>
      <c r="AL17" s="92"/>
    </row>
    <row r="18" spans="1:38" ht="30.95" customHeight="1" x14ac:dyDescent="0.2">
      <c r="A18" s="93" t="str">
        <f>'2 CONTEXTO E IDENTIFICACIÓN'!A18</f>
        <v>R12</v>
      </c>
      <c r="B18" s="94" t="str">
        <f>+'2 CONTEXTO E IDENTIFICACIÓN'!E18</f>
        <v xml:space="preserve">  </v>
      </c>
      <c r="C18" s="123" t="str">
        <f>+'5 VALORACIÓN DEL CONTROL'!S54</f>
        <v/>
      </c>
      <c r="D18" s="95" t="str">
        <f>+'5 VALORACIÓN DEL CONTROL'!T54</f>
        <v/>
      </c>
      <c r="E18" s="124" t="str">
        <f t="shared" si="0"/>
        <v/>
      </c>
      <c r="F18" s="124" t="str">
        <f t="shared" si="1"/>
        <v/>
      </c>
      <c r="G18" s="94" t="str">
        <f t="shared" si="2"/>
        <v/>
      </c>
      <c r="H18" s="96"/>
      <c r="I18" s="96"/>
      <c r="J18" s="96"/>
      <c r="K18" s="96"/>
      <c r="L18" s="96"/>
      <c r="M18" s="96"/>
      <c r="N18" s="96"/>
      <c r="O18" s="96"/>
      <c r="P18" s="96"/>
      <c r="Q18" s="117"/>
      <c r="R18" s="117"/>
      <c r="S18" s="115"/>
      <c r="AA18" s="115"/>
      <c r="AB18" s="115"/>
      <c r="AC18" s="92"/>
      <c r="AD18" s="92"/>
      <c r="AE18" s="92"/>
      <c r="AF18" s="100"/>
      <c r="AG18" s="100"/>
      <c r="AH18" s="100"/>
      <c r="AI18" s="100"/>
      <c r="AJ18" s="100"/>
      <c r="AK18" s="92"/>
      <c r="AL18" s="92"/>
    </row>
    <row r="19" spans="1:38" ht="30.95" customHeight="1" x14ac:dyDescent="0.2">
      <c r="A19" s="93" t="str">
        <f>'2 CONTEXTO E IDENTIFICACIÓN'!A19</f>
        <v>R13</v>
      </c>
      <c r="B19" s="94" t="str">
        <f>+'2 CONTEXTO E IDENTIFICACIÓN'!E19</f>
        <v xml:space="preserve">  </v>
      </c>
      <c r="C19" s="123" t="str">
        <f>+'5 VALORACIÓN DEL CONTROL'!S58</f>
        <v/>
      </c>
      <c r="D19" s="95" t="str">
        <f>+'5 VALORACIÓN DEL CONTROL'!T58</f>
        <v/>
      </c>
      <c r="E19" s="124" t="str">
        <f t="shared" si="0"/>
        <v/>
      </c>
      <c r="F19" s="124" t="str">
        <f t="shared" si="1"/>
        <v/>
      </c>
      <c r="G19" s="94" t="str">
        <f t="shared" si="2"/>
        <v/>
      </c>
      <c r="H19" s="96"/>
      <c r="I19" s="96"/>
      <c r="J19" s="96"/>
      <c r="K19" s="96"/>
      <c r="L19" s="96"/>
      <c r="M19" s="96"/>
      <c r="N19" s="96"/>
      <c r="O19" s="96"/>
      <c r="P19" s="96"/>
      <c r="Q19" s="117"/>
      <c r="R19" s="117"/>
      <c r="S19" s="118"/>
      <c r="AA19" s="115"/>
      <c r="AB19" s="115"/>
      <c r="AC19" s="92"/>
      <c r="AD19" s="113"/>
      <c r="AE19" s="113"/>
      <c r="AF19" s="113"/>
      <c r="AG19" s="113"/>
      <c r="AH19" s="113"/>
      <c r="AI19" s="113"/>
      <c r="AJ19" s="100"/>
      <c r="AK19" s="92"/>
      <c r="AL19" s="92"/>
    </row>
    <row r="20" spans="1:38" ht="30.95" customHeight="1" x14ac:dyDescent="0.2">
      <c r="A20" s="93" t="str">
        <f>'2 CONTEXTO E IDENTIFICACIÓN'!A20</f>
        <v>R14</v>
      </c>
      <c r="B20" s="94" t="str">
        <f>+'2 CONTEXTO E IDENTIFICACIÓN'!E20</f>
        <v xml:space="preserve">  </v>
      </c>
      <c r="C20" s="123" t="str">
        <f>+'5 VALORACIÓN DEL CONTROL'!S62</f>
        <v/>
      </c>
      <c r="D20" s="95" t="str">
        <f>+'5 VALORACIÓN DEL CONTROL'!T62</f>
        <v/>
      </c>
      <c r="E20" s="124" t="str">
        <f t="shared" si="0"/>
        <v/>
      </c>
      <c r="F20" s="124" t="str">
        <f t="shared" si="1"/>
        <v/>
      </c>
      <c r="G20" s="94" t="str">
        <f t="shared" si="2"/>
        <v/>
      </c>
      <c r="H20" s="96"/>
      <c r="I20" s="96"/>
      <c r="J20" s="96"/>
      <c r="K20" s="96"/>
      <c r="L20" s="96"/>
      <c r="M20" s="96"/>
      <c r="N20" s="96"/>
      <c r="O20" s="96"/>
      <c r="P20" s="96"/>
      <c r="Q20" s="117"/>
      <c r="R20" s="117"/>
      <c r="AC20" s="92"/>
      <c r="AD20" s="119"/>
      <c r="AE20" s="119"/>
      <c r="AF20" s="119"/>
      <c r="AG20" s="119"/>
      <c r="AH20" s="119"/>
      <c r="AI20" s="119"/>
      <c r="AJ20" s="100"/>
      <c r="AK20" s="92"/>
      <c r="AL20" s="92"/>
    </row>
    <row r="21" spans="1:38" ht="30.95" customHeight="1" x14ac:dyDescent="0.2">
      <c r="A21" s="93" t="str">
        <f>'2 CONTEXTO E IDENTIFICACIÓN'!A21</f>
        <v>R15</v>
      </c>
      <c r="B21" s="94" t="str">
        <f>+'2 CONTEXTO E IDENTIFICACIÓN'!E21</f>
        <v xml:space="preserve">  </v>
      </c>
      <c r="C21" s="123" t="str">
        <f>+'5 VALORACIÓN DEL CONTROL'!S66</f>
        <v/>
      </c>
      <c r="D21" s="95" t="str">
        <f>+'5 VALORACIÓN DEL CONTROL'!T66</f>
        <v/>
      </c>
      <c r="E21" s="124" t="str">
        <f t="shared" si="0"/>
        <v/>
      </c>
      <c r="F21" s="124" t="str">
        <f t="shared" si="1"/>
        <v/>
      </c>
      <c r="G21" s="94" t="str">
        <f t="shared" si="2"/>
        <v/>
      </c>
      <c r="H21" s="96"/>
      <c r="I21" s="96"/>
      <c r="J21" s="96"/>
      <c r="K21" s="96"/>
      <c r="L21" s="96"/>
      <c r="M21" s="96"/>
      <c r="N21" s="96"/>
      <c r="O21" s="96"/>
      <c r="P21" s="96"/>
      <c r="Q21" s="117"/>
      <c r="R21" s="117"/>
      <c r="AC21" s="92"/>
      <c r="AD21" s="113"/>
      <c r="AE21" s="113"/>
      <c r="AF21" s="113"/>
      <c r="AG21" s="113"/>
      <c r="AH21" s="113"/>
      <c r="AI21" s="113"/>
      <c r="AJ21" s="100"/>
      <c r="AK21" s="92"/>
      <c r="AL21" s="92"/>
    </row>
    <row r="22" spans="1:38" ht="30.95" customHeight="1" x14ac:dyDescent="0.2">
      <c r="A22" s="93" t="str">
        <f>'2 CONTEXTO E IDENTIFICACIÓN'!A22</f>
        <v>R16</v>
      </c>
      <c r="B22" s="94" t="str">
        <f>+'2 CONTEXTO E IDENTIFICACIÓN'!E22</f>
        <v xml:space="preserve">  </v>
      </c>
      <c r="C22" s="123" t="str">
        <f>+'5 VALORACIÓN DEL CONTROL'!S70</f>
        <v/>
      </c>
      <c r="D22" s="95" t="str">
        <f>+'5 VALORACIÓN DEL CONTROL'!T70</f>
        <v/>
      </c>
      <c r="E22" s="124" t="str">
        <f t="shared" si="0"/>
        <v/>
      </c>
      <c r="F22" s="124" t="str">
        <f t="shared" si="1"/>
        <v/>
      </c>
      <c r="G22" s="94" t="str">
        <f t="shared" si="2"/>
        <v/>
      </c>
      <c r="H22" s="96"/>
      <c r="I22" s="96"/>
      <c r="J22" s="96"/>
      <c r="K22" s="96"/>
      <c r="L22" s="96"/>
      <c r="M22" s="96"/>
      <c r="N22" s="96"/>
      <c r="O22" s="96"/>
      <c r="P22" s="96"/>
      <c r="AC22" s="92"/>
      <c r="AD22" s="113"/>
      <c r="AE22" s="113"/>
      <c r="AF22" s="113"/>
      <c r="AG22" s="113"/>
      <c r="AH22" s="113"/>
      <c r="AI22" s="113"/>
      <c r="AJ22" s="100"/>
      <c r="AK22" s="92"/>
      <c r="AL22" s="92"/>
    </row>
    <row r="23" spans="1:38" ht="30.95" customHeight="1" x14ac:dyDescent="0.25">
      <c r="A23" s="93" t="str">
        <f>'2 CONTEXTO E IDENTIFICACIÓN'!A23</f>
        <v>R17</v>
      </c>
      <c r="B23" s="94" t="str">
        <f>+'2 CONTEXTO E IDENTIFICACIÓN'!E23</f>
        <v xml:space="preserve">  </v>
      </c>
      <c r="C23" s="123" t="str">
        <f>+'5 VALORACIÓN DEL CONTROL'!S74</f>
        <v/>
      </c>
      <c r="D23" s="95" t="str">
        <f>+'5 VALORACIÓN DEL CONTROL'!T74</f>
        <v/>
      </c>
      <c r="E23" s="124" t="str">
        <f t="shared" si="0"/>
        <v/>
      </c>
      <c r="F23" s="124" t="str">
        <f t="shared" si="1"/>
        <v/>
      </c>
      <c r="G23" s="94" t="str">
        <f t="shared" si="2"/>
        <v/>
      </c>
      <c r="H23" s="96"/>
      <c r="I23" s="96"/>
      <c r="J23" s="96"/>
      <c r="K23" s="96"/>
      <c r="L23" s="96"/>
      <c r="M23" s="96"/>
      <c r="N23" s="96"/>
      <c r="O23" s="96"/>
      <c r="P23" s="96"/>
    </row>
    <row r="24" spans="1:38" ht="30.95" customHeight="1" x14ac:dyDescent="0.25">
      <c r="A24" s="93" t="str">
        <f>'2 CONTEXTO E IDENTIFICACIÓN'!A24</f>
        <v>R18</v>
      </c>
      <c r="B24" s="94" t="str">
        <f>+'2 CONTEXTO E IDENTIFICACIÓN'!E24</f>
        <v xml:space="preserve">  </v>
      </c>
      <c r="C24" s="123" t="str">
        <f>+'5 VALORACIÓN DEL CONTROL'!S78</f>
        <v/>
      </c>
      <c r="D24" s="95" t="str">
        <f>+'5 VALORACIÓN DEL CONTROL'!T78</f>
        <v/>
      </c>
      <c r="E24" s="124" t="str">
        <f t="shared" si="0"/>
        <v/>
      </c>
      <c r="F24" s="124" t="str">
        <f t="shared" si="1"/>
        <v/>
      </c>
      <c r="G24" s="94" t="str">
        <f t="shared" si="2"/>
        <v/>
      </c>
      <c r="H24" s="96"/>
      <c r="I24" s="96"/>
      <c r="J24" s="96"/>
      <c r="K24" s="96"/>
      <c r="L24" s="96"/>
      <c r="M24" s="96"/>
      <c r="N24" s="96"/>
      <c r="O24" s="96"/>
      <c r="P24" s="96"/>
    </row>
    <row r="25" spans="1:38" ht="30.95" customHeight="1" x14ac:dyDescent="0.25">
      <c r="A25" s="93" t="str">
        <f>'2 CONTEXTO E IDENTIFICACIÓN'!A25</f>
        <v>R19</v>
      </c>
      <c r="B25" s="94" t="str">
        <f>+'2 CONTEXTO E IDENTIFICACIÓN'!E25</f>
        <v xml:space="preserve">  </v>
      </c>
      <c r="C25" s="123" t="str">
        <f>+'5 VALORACIÓN DEL CONTROL'!S82</f>
        <v/>
      </c>
      <c r="D25" s="95" t="str">
        <f>+'5 VALORACIÓN DEL CONTROL'!T82</f>
        <v/>
      </c>
      <c r="E25" s="124" t="str">
        <f t="shared" si="0"/>
        <v/>
      </c>
      <c r="F25" s="124" t="str">
        <f t="shared" si="1"/>
        <v/>
      </c>
      <c r="G25" s="94" t="str">
        <f t="shared" si="2"/>
        <v/>
      </c>
      <c r="H25" s="96"/>
      <c r="I25" s="96"/>
      <c r="J25" s="96"/>
      <c r="K25" s="96"/>
      <c r="L25" s="96"/>
      <c r="M25" s="96"/>
      <c r="N25" s="96"/>
      <c r="O25" s="96"/>
      <c r="P25" s="96"/>
    </row>
    <row r="26" spans="1:38" ht="30.95" customHeight="1" x14ac:dyDescent="0.25">
      <c r="A26" s="93" t="str">
        <f>'2 CONTEXTO E IDENTIFICACIÓN'!A26</f>
        <v>R20</v>
      </c>
      <c r="B26" s="94" t="str">
        <f>+'2 CONTEXTO E IDENTIFICACIÓN'!E26</f>
        <v xml:space="preserve">  </v>
      </c>
      <c r="C26" s="123" t="str">
        <f>+'5 VALORACIÓN DEL CONTROL'!S86</f>
        <v/>
      </c>
      <c r="D26" s="95" t="str">
        <f>+'5 VALORACIÓN DEL CONTROL'!T86</f>
        <v/>
      </c>
      <c r="E26" s="124" t="str">
        <f t="shared" si="0"/>
        <v/>
      </c>
      <c r="F26" s="124" t="str">
        <f t="shared" si="1"/>
        <v/>
      </c>
      <c r="G26" s="94" t="str">
        <f t="shared" si="2"/>
        <v/>
      </c>
      <c r="H26" s="96"/>
      <c r="I26" s="96"/>
      <c r="J26" s="96"/>
      <c r="K26" s="96"/>
      <c r="L26" s="96"/>
      <c r="M26" s="96"/>
      <c r="N26" s="96"/>
      <c r="O26" s="96"/>
      <c r="P26" s="96"/>
    </row>
    <row r="27" spans="1:38" ht="14.45" customHeight="1" x14ac:dyDescent="0.25">
      <c r="B27" s="79"/>
      <c r="D27" s="79"/>
      <c r="G27" s="79"/>
      <c r="H27" s="79"/>
      <c r="I27" s="79"/>
      <c r="J27" s="79"/>
      <c r="K27" s="79"/>
      <c r="L27" s="79"/>
      <c r="M27" s="79"/>
      <c r="N27" s="79"/>
      <c r="O27" s="79"/>
      <c r="P27" s="79"/>
      <c r="AA27" s="84"/>
      <c r="AB27" s="84"/>
      <c r="AC27" s="84"/>
      <c r="AD27" s="84"/>
      <c r="AE27" s="84"/>
      <c r="AF27" s="79"/>
      <c r="AG27" s="79"/>
      <c r="AH27" s="79"/>
      <c r="AI27" s="79"/>
      <c r="AJ27" s="79"/>
    </row>
    <row r="28" spans="1:38" ht="39" customHeight="1" x14ac:dyDescent="0.25">
      <c r="B28" s="79"/>
      <c r="D28" s="79"/>
      <c r="G28" s="79"/>
      <c r="H28" s="79"/>
      <c r="I28" s="79"/>
      <c r="J28" s="79"/>
      <c r="K28" s="79"/>
      <c r="L28" s="79"/>
      <c r="M28" s="79"/>
      <c r="N28" s="79"/>
      <c r="O28" s="79"/>
      <c r="P28" s="79"/>
      <c r="AA28" s="84"/>
      <c r="AB28" s="84"/>
      <c r="AC28" s="84"/>
      <c r="AD28" s="84"/>
      <c r="AE28" s="84"/>
      <c r="AF28" s="79"/>
      <c r="AG28" s="79"/>
      <c r="AH28" s="79"/>
      <c r="AI28" s="79"/>
      <c r="AJ28" s="79"/>
    </row>
    <row r="29" spans="1:38" ht="19.5" customHeight="1" x14ac:dyDescent="0.25">
      <c r="B29" s="79"/>
      <c r="D29" s="79"/>
      <c r="G29" s="79"/>
      <c r="H29" s="79"/>
      <c r="I29" s="79"/>
      <c r="J29" s="79"/>
      <c r="K29" s="79"/>
      <c r="L29" s="79"/>
      <c r="M29" s="79"/>
      <c r="N29" s="79"/>
      <c r="O29" s="79"/>
      <c r="P29" s="79"/>
      <c r="AA29" s="84"/>
      <c r="AB29" s="84"/>
      <c r="AC29" s="84"/>
      <c r="AD29" s="84"/>
      <c r="AE29" s="84"/>
      <c r="AF29" s="79"/>
      <c r="AG29" s="79"/>
      <c r="AH29" s="79"/>
      <c r="AI29" s="79"/>
      <c r="AJ29" s="79"/>
    </row>
    <row r="30" spans="1:38" ht="19.5" customHeight="1" x14ac:dyDescent="0.25">
      <c r="B30" s="79"/>
      <c r="D30" s="79"/>
      <c r="G30" s="79"/>
      <c r="H30" s="79"/>
      <c r="I30" s="79"/>
      <c r="J30" s="79"/>
      <c r="K30" s="79"/>
      <c r="L30" s="79"/>
      <c r="M30" s="79"/>
      <c r="N30" s="79"/>
      <c r="O30" s="79"/>
      <c r="P30" s="79"/>
      <c r="AA30" s="84"/>
      <c r="AB30" s="84"/>
      <c r="AC30" s="84"/>
      <c r="AD30" s="84"/>
      <c r="AE30" s="84"/>
      <c r="AF30" s="79"/>
      <c r="AG30" s="79"/>
      <c r="AH30" s="79"/>
      <c r="AI30" s="79"/>
      <c r="AJ30" s="79"/>
    </row>
    <row r="31" spans="1:38" ht="19.5" customHeight="1" x14ac:dyDescent="0.25">
      <c r="B31" s="79"/>
      <c r="D31" s="79"/>
      <c r="G31" s="79"/>
      <c r="H31" s="79"/>
      <c r="I31" s="79"/>
      <c r="J31" s="79"/>
      <c r="K31" s="79"/>
      <c r="L31" s="79"/>
      <c r="M31" s="79"/>
      <c r="N31" s="79"/>
      <c r="O31" s="79"/>
      <c r="P31" s="79"/>
      <c r="AA31" s="84"/>
      <c r="AB31" s="84"/>
      <c r="AC31" s="84"/>
      <c r="AD31" s="84"/>
      <c r="AE31" s="84"/>
      <c r="AF31" s="79"/>
      <c r="AG31" s="79"/>
      <c r="AH31" s="79"/>
      <c r="AI31" s="79"/>
      <c r="AJ31" s="79"/>
    </row>
    <row r="32" spans="1:38" ht="19.5" customHeight="1" x14ac:dyDescent="0.25">
      <c r="B32" s="79"/>
      <c r="D32" s="79"/>
      <c r="G32" s="79"/>
      <c r="H32" s="79"/>
      <c r="I32" s="79"/>
      <c r="J32" s="79"/>
      <c r="K32" s="79"/>
      <c r="L32" s="79"/>
      <c r="M32" s="79"/>
      <c r="N32" s="79"/>
      <c r="O32" s="79"/>
      <c r="P32" s="79"/>
      <c r="AA32" s="84"/>
      <c r="AB32" s="84"/>
      <c r="AC32" s="84"/>
      <c r="AD32" s="84"/>
      <c r="AE32" s="84"/>
      <c r="AF32" s="79"/>
      <c r="AG32" s="79"/>
      <c r="AH32" s="79"/>
      <c r="AI32" s="79"/>
      <c r="AJ32" s="79"/>
    </row>
    <row r="33" spans="3:31" s="79" customFormat="1" ht="19.5" customHeight="1" x14ac:dyDescent="0.25">
      <c r="C33" s="84"/>
      <c r="E33" s="125"/>
      <c r="F33" s="125"/>
      <c r="AA33" s="84"/>
      <c r="AB33" s="84"/>
      <c r="AC33" s="84"/>
      <c r="AD33" s="84"/>
      <c r="AE33" s="84"/>
    </row>
  </sheetData>
  <sheetProtection formatCells="0" formatColumns="0" formatRows="0" sort="0" autoFilter="0" pivotTables="0"/>
  <dataConsolidate/>
  <mergeCells count="8">
    <mergeCell ref="T4:X4"/>
    <mergeCell ref="E5:G5"/>
    <mergeCell ref="K5:O5"/>
    <mergeCell ref="I7:I11"/>
    <mergeCell ref="Q7:Q11"/>
    <mergeCell ref="I4:O4"/>
    <mergeCell ref="B2:D2"/>
    <mergeCell ref="B3:D3"/>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9" customWidth="1"/>
    <col min="2" max="2" width="17" style="84" customWidth="1"/>
    <col min="3" max="3" width="15.5703125" style="84" customWidth="1"/>
    <col min="4" max="4" width="14.7109375" style="84" customWidth="1"/>
    <col min="5" max="6" width="15.5703125" style="125" customWidth="1"/>
    <col min="7" max="7" width="15.5703125" style="84" customWidth="1"/>
    <col min="8" max="8" width="2.28515625" style="84" customWidth="1"/>
    <col min="9" max="9" width="15.7109375" style="84" customWidth="1"/>
    <col min="10" max="10" width="17.85546875" style="84" customWidth="1"/>
    <col min="11" max="15" width="12.42578125" style="84" customWidth="1"/>
    <col min="16" max="16" width="3.85546875" style="84" customWidth="1"/>
    <col min="17" max="17" width="4.85546875" style="79" hidden="1" customWidth="1"/>
    <col min="18" max="18" width="6.140625" style="79" hidden="1" customWidth="1"/>
    <col min="19" max="24" width="14" style="79" hidden="1" customWidth="1"/>
    <col min="25" max="29" width="11.42578125" style="79" customWidth="1"/>
    <col min="30" max="30" width="5.5703125" style="79" bestFit="1" customWidth="1"/>
    <col min="31" max="31" width="26.85546875" style="79" customWidth="1"/>
    <col min="32" max="36" width="22.85546875" style="84" customWidth="1"/>
    <col min="37" max="37" width="23.42578125" style="79" customWidth="1"/>
    <col min="38" max="265" width="11.42578125" style="79" customWidth="1"/>
    <col min="266" max="266" width="12.7109375" style="79" customWidth="1"/>
    <col min="267" max="267" width="47" style="79" customWidth="1"/>
    <col min="268" max="268" width="35" style="79" customWidth="1"/>
    <col min="269" max="16384" width="14.28515625" style="79"/>
  </cols>
  <sheetData>
    <row r="1" spans="1:38" s="69" customFormat="1" x14ac:dyDescent="0.2">
      <c r="A1" s="73"/>
      <c r="B1" s="71"/>
      <c r="C1" s="71"/>
      <c r="D1" s="71"/>
      <c r="E1" s="216"/>
      <c r="F1" s="216"/>
      <c r="G1" s="71"/>
      <c r="H1" s="71"/>
      <c r="N1" s="72"/>
      <c r="O1" s="72"/>
      <c r="P1" s="71"/>
      <c r="AF1" s="70"/>
      <c r="AG1" s="70"/>
      <c r="AH1" s="70"/>
      <c r="AI1" s="70"/>
      <c r="AJ1" s="70"/>
    </row>
    <row r="2" spans="1:38" s="69" customFormat="1" ht="17.45" customHeight="1" x14ac:dyDescent="0.2">
      <c r="A2" s="19" t="s">
        <v>152</v>
      </c>
      <c r="B2" s="339" t="str">
        <f>+IF('2 CONTEXTO E IDENTIFICACIÓN'!$B$2="","",'2 CONTEXTO E IDENTIFICACIÓN'!$B$2)</f>
        <v xml:space="preserve">GESTIÓN DOCUMENTAL </v>
      </c>
      <c r="C2" s="339"/>
      <c r="D2" s="339"/>
      <c r="E2" s="68"/>
      <c r="F2" s="216"/>
      <c r="G2" s="71"/>
      <c r="H2" s="71"/>
      <c r="I2" s="217"/>
      <c r="J2" s="217"/>
      <c r="K2" s="218"/>
      <c r="L2" s="218"/>
      <c r="M2" s="218"/>
      <c r="N2" s="72"/>
      <c r="O2" s="72"/>
      <c r="P2" s="71"/>
      <c r="AF2" s="70"/>
      <c r="AG2" s="70"/>
      <c r="AH2" s="70"/>
      <c r="AI2" s="70"/>
      <c r="AJ2" s="70"/>
    </row>
    <row r="3" spans="1:38" s="69" customFormat="1" ht="15" thickBot="1" x14ac:dyDescent="0.25">
      <c r="D3" s="68"/>
      <c r="E3" s="68"/>
      <c r="F3" s="121"/>
      <c r="AF3" s="70"/>
      <c r="AG3" s="70"/>
      <c r="AH3" s="70"/>
      <c r="AI3" s="70"/>
      <c r="AJ3" s="70"/>
    </row>
    <row r="4" spans="1:38" s="69" customFormat="1" ht="13.5" thickBot="1" x14ac:dyDescent="0.25">
      <c r="A4" s="473" t="s">
        <v>20</v>
      </c>
      <c r="B4" s="474"/>
      <c r="C4" s="474"/>
      <c r="D4" s="474"/>
      <c r="E4" s="474"/>
      <c r="F4" s="474"/>
      <c r="G4" s="475"/>
      <c r="I4" s="473" t="s">
        <v>21</v>
      </c>
      <c r="J4" s="474"/>
      <c r="K4" s="474"/>
      <c r="L4" s="474"/>
      <c r="M4" s="474"/>
      <c r="N4" s="474"/>
      <c r="O4" s="475"/>
      <c r="R4" s="74"/>
      <c r="S4" s="75"/>
      <c r="T4" s="422" t="s">
        <v>84</v>
      </c>
      <c r="U4" s="422"/>
      <c r="V4" s="422"/>
      <c r="W4" s="422"/>
      <c r="X4" s="423"/>
      <c r="AF4" s="70"/>
      <c r="AG4" s="70"/>
      <c r="AH4" s="70"/>
      <c r="AI4" s="70"/>
      <c r="AJ4" s="70"/>
    </row>
    <row r="5" spans="1:38" x14ac:dyDescent="0.25">
      <c r="A5" s="77"/>
      <c r="B5" s="78"/>
      <c r="C5" s="422" t="s">
        <v>84</v>
      </c>
      <c r="D5" s="422"/>
      <c r="E5" s="422"/>
      <c r="F5" s="422"/>
      <c r="G5" s="423"/>
      <c r="H5" s="76"/>
      <c r="I5" s="77"/>
      <c r="J5" s="78"/>
      <c r="K5" s="422" t="s">
        <v>84</v>
      </c>
      <c r="L5" s="422"/>
      <c r="M5" s="422"/>
      <c r="N5" s="422"/>
      <c r="O5" s="423"/>
      <c r="P5" s="76"/>
      <c r="R5" s="80"/>
      <c r="T5" s="81">
        <v>0.2</v>
      </c>
      <c r="U5" s="81">
        <v>0.4</v>
      </c>
      <c r="V5" s="81">
        <v>0.6</v>
      </c>
      <c r="W5" s="81">
        <v>0.8</v>
      </c>
      <c r="X5" s="82">
        <v>1</v>
      </c>
      <c r="Y5" s="83"/>
      <c r="Z5" s="83"/>
      <c r="AA5" s="83"/>
      <c r="AB5" s="83"/>
      <c r="AC5" s="83"/>
      <c r="AD5" s="83"/>
      <c r="AE5" s="83"/>
    </row>
    <row r="6" spans="1:38" x14ac:dyDescent="0.2">
      <c r="A6" s="80"/>
      <c r="B6" s="86"/>
      <c r="C6" s="87" t="s">
        <v>62</v>
      </c>
      <c r="D6" s="87" t="s">
        <v>7</v>
      </c>
      <c r="E6" s="87" t="s">
        <v>5</v>
      </c>
      <c r="F6" s="87" t="s">
        <v>6</v>
      </c>
      <c r="G6" s="88" t="s">
        <v>70</v>
      </c>
      <c r="H6" s="76"/>
      <c r="I6" s="80"/>
      <c r="J6" s="86"/>
      <c r="K6" s="87" t="s">
        <v>62</v>
      </c>
      <c r="L6" s="87" t="s">
        <v>7</v>
      </c>
      <c r="M6" s="87" t="s">
        <v>5</v>
      </c>
      <c r="N6" s="87" t="s">
        <v>6</v>
      </c>
      <c r="O6" s="88" t="s">
        <v>70</v>
      </c>
      <c r="P6" s="76"/>
      <c r="R6" s="80"/>
      <c r="S6" s="89"/>
      <c r="T6" s="90" t="s">
        <v>62</v>
      </c>
      <c r="U6" s="90" t="s">
        <v>7</v>
      </c>
      <c r="V6" s="90" t="s">
        <v>5</v>
      </c>
      <c r="W6" s="90" t="s">
        <v>6</v>
      </c>
      <c r="X6" s="91" t="s">
        <v>70</v>
      </c>
      <c r="AA6" s="83"/>
      <c r="AB6" s="83"/>
      <c r="AC6" s="92"/>
      <c r="AD6" s="92"/>
      <c r="AE6" s="92"/>
      <c r="AF6" s="92"/>
      <c r="AG6" s="92"/>
      <c r="AH6" s="92"/>
      <c r="AI6" s="92"/>
      <c r="AJ6" s="92"/>
      <c r="AK6" s="92"/>
      <c r="AL6" s="92"/>
    </row>
    <row r="7" spans="1:38" ht="55.5" customHeight="1" x14ac:dyDescent="0.2">
      <c r="A7" s="427" t="s">
        <v>51</v>
      </c>
      <c r="B7" s="87" t="s">
        <v>59</v>
      </c>
      <c r="C7" s="97" t="str">
        <f>+'4 MAPA CALOR INHERENTE'!I6</f>
        <v xml:space="preserve">                   </v>
      </c>
      <c r="D7" s="97" t="str">
        <f>+'4 MAPA CALOR INHERENTE'!J6</f>
        <v xml:space="preserve">                   </v>
      </c>
      <c r="E7" s="97" t="str">
        <f>+'4 MAPA CALOR INHERENTE'!K6</f>
        <v xml:space="preserve">                   </v>
      </c>
      <c r="F7" s="97" t="str">
        <f>+'4 MAPA CALOR INHERENTE'!L6</f>
        <v xml:space="preserve">                   </v>
      </c>
      <c r="G7" s="98" t="str">
        <f>+'4 MAPA CALOR INHERENTE'!M6</f>
        <v xml:space="preserve">                   </v>
      </c>
      <c r="H7" s="96"/>
      <c r="I7" s="427" t="s">
        <v>51</v>
      </c>
      <c r="J7" s="87" t="s">
        <v>59</v>
      </c>
      <c r="K7" s="97" t="str">
        <f>+'6 MAPA CALOR RESIDUAL'!K7</f>
        <v xml:space="preserve">                   </v>
      </c>
      <c r="L7" s="97" t="str">
        <f>+'6 MAPA CALOR RESIDUAL'!L7</f>
        <v xml:space="preserve">                   </v>
      </c>
      <c r="M7" s="97" t="str">
        <f>+'6 MAPA CALOR RESIDUAL'!M7</f>
        <v xml:space="preserve">                   </v>
      </c>
      <c r="N7" s="97" t="str">
        <f>+'6 MAPA CALOR RESIDUAL'!N7</f>
        <v xml:space="preserve">                   </v>
      </c>
      <c r="O7" s="98" t="str">
        <f>+'6 MAPA CALOR RESIDUAL'!O7</f>
        <v xml:space="preserve">                   </v>
      </c>
      <c r="P7" s="96"/>
      <c r="Q7" s="471" t="s">
        <v>51</v>
      </c>
      <c r="R7" s="99">
        <v>1</v>
      </c>
      <c r="S7" s="90" t="s">
        <v>59</v>
      </c>
      <c r="T7" s="97" t="s">
        <v>82</v>
      </c>
      <c r="U7" s="97" t="s">
        <v>82</v>
      </c>
      <c r="V7" s="97" t="s">
        <v>82</v>
      </c>
      <c r="W7" s="97" t="s">
        <v>82</v>
      </c>
      <c r="X7" s="98" t="s">
        <v>81</v>
      </c>
      <c r="AA7" s="83"/>
      <c r="AB7" s="83"/>
      <c r="AC7" s="92"/>
      <c r="AD7" s="92"/>
      <c r="AE7" s="92"/>
      <c r="AF7" s="100"/>
      <c r="AG7" s="100"/>
      <c r="AH7" s="100"/>
      <c r="AI7" s="100"/>
      <c r="AJ7" s="100"/>
      <c r="AK7" s="92"/>
      <c r="AL7" s="92"/>
    </row>
    <row r="8" spans="1:38" ht="55.5" customHeight="1" x14ac:dyDescent="0.2">
      <c r="A8" s="427"/>
      <c r="B8" s="87" t="s">
        <v>58</v>
      </c>
      <c r="C8" s="101" t="str">
        <f>+'4 MAPA CALOR INHERENTE'!I7</f>
        <v xml:space="preserve">                   </v>
      </c>
      <c r="D8" s="101" t="str">
        <f>+'4 MAPA CALOR INHERENTE'!J7</f>
        <v xml:space="preserve">                   </v>
      </c>
      <c r="E8" s="97" t="str">
        <f>+'4 MAPA CALOR INHERENTE'!K7</f>
        <v xml:space="preserve">                   </v>
      </c>
      <c r="F8" s="97" t="str">
        <f>+'4 MAPA CALOR INHERENTE'!L7</f>
        <v xml:space="preserve">                   </v>
      </c>
      <c r="G8" s="98" t="str">
        <f>+'4 MAPA CALOR INHERENTE'!M7</f>
        <v xml:space="preserve">                   </v>
      </c>
      <c r="H8" s="96"/>
      <c r="I8" s="427"/>
      <c r="J8" s="87" t="s">
        <v>58</v>
      </c>
      <c r="K8" s="101" t="str">
        <f>+'6 MAPA CALOR RESIDUAL'!K8</f>
        <v xml:space="preserve">                   </v>
      </c>
      <c r="L8" s="101" t="str">
        <f>+'6 MAPA CALOR RESIDUAL'!L8</f>
        <v xml:space="preserve">                   </v>
      </c>
      <c r="M8" s="97" t="str">
        <f>+'6 MAPA CALOR RESIDUAL'!M8</f>
        <v xml:space="preserve">                   </v>
      </c>
      <c r="N8" s="97" t="str">
        <f>+'6 MAPA CALOR RESIDUAL'!N8</f>
        <v xml:space="preserve">                   </v>
      </c>
      <c r="O8" s="98" t="str">
        <f>+'6 MAPA CALOR RESIDUAL'!O8</f>
        <v xml:space="preserve">                   </v>
      </c>
      <c r="P8" s="96"/>
      <c r="Q8" s="471"/>
      <c r="R8" s="99">
        <v>0.8</v>
      </c>
      <c r="S8" s="90" t="s">
        <v>58</v>
      </c>
      <c r="T8" s="101" t="s">
        <v>5</v>
      </c>
      <c r="U8" s="101" t="s">
        <v>5</v>
      </c>
      <c r="V8" s="97" t="s">
        <v>82</v>
      </c>
      <c r="W8" s="97" t="s">
        <v>82</v>
      </c>
      <c r="X8" s="98" t="s">
        <v>81</v>
      </c>
      <c r="AA8" s="83"/>
      <c r="AB8" s="83"/>
      <c r="AC8" s="92"/>
      <c r="AD8" s="102"/>
      <c r="AE8" s="103"/>
      <c r="AF8" s="100"/>
      <c r="AG8" s="100"/>
      <c r="AH8" s="100"/>
      <c r="AI8" s="100"/>
      <c r="AJ8" s="100"/>
      <c r="AK8" s="92"/>
      <c r="AL8" s="92"/>
    </row>
    <row r="9" spans="1:38" ht="55.5" customHeight="1" x14ac:dyDescent="0.2">
      <c r="A9" s="427"/>
      <c r="B9" s="87" t="s">
        <v>56</v>
      </c>
      <c r="C9" s="101" t="str">
        <f>+'4 MAPA CALOR INHERENTE'!I8</f>
        <v xml:space="preserve">                   </v>
      </c>
      <c r="D9" s="101" t="str">
        <f>+'4 MAPA CALOR INHERENTE'!J8</f>
        <v xml:space="preserve">                   </v>
      </c>
      <c r="E9" s="101" t="str">
        <f>+'4 MAPA CALOR INHERENTE'!K8</f>
        <v xml:space="preserve">R1                   </v>
      </c>
      <c r="F9" s="97" t="str">
        <f>+'4 MAPA CALOR INHERENTE'!L8</f>
        <v xml:space="preserve">                   </v>
      </c>
      <c r="G9" s="98" t="str">
        <f>+'4 MAPA CALOR INHERENTE'!M8</f>
        <v xml:space="preserve">                   </v>
      </c>
      <c r="H9" s="96"/>
      <c r="I9" s="427"/>
      <c r="J9" s="87" t="s">
        <v>56</v>
      </c>
      <c r="K9" s="101" t="str">
        <f>+'6 MAPA CALOR RESIDUAL'!K9</f>
        <v xml:space="preserve">                   </v>
      </c>
      <c r="L9" s="101" t="str">
        <f>+'6 MAPA CALOR RESIDUAL'!L9</f>
        <v xml:space="preserve">                   </v>
      </c>
      <c r="M9" s="101" t="str">
        <f>+'6 MAPA CALOR RESIDUAL'!M9</f>
        <v xml:space="preserve">                   </v>
      </c>
      <c r="N9" s="97" t="str">
        <f>+'6 MAPA CALOR RESIDUAL'!N9</f>
        <v xml:space="preserve">                   </v>
      </c>
      <c r="O9" s="98" t="str">
        <f>+'6 MAPA CALOR RESIDUAL'!O9</f>
        <v xml:space="preserve">                   </v>
      </c>
      <c r="P9" s="96"/>
      <c r="Q9" s="471"/>
      <c r="R9" s="99">
        <v>0.6</v>
      </c>
      <c r="S9" s="90" t="s">
        <v>56</v>
      </c>
      <c r="T9" s="101" t="s">
        <v>5</v>
      </c>
      <c r="U9" s="101" t="s">
        <v>5</v>
      </c>
      <c r="V9" s="101" t="s">
        <v>5</v>
      </c>
      <c r="W9" s="97" t="s">
        <v>82</v>
      </c>
      <c r="X9" s="98" t="s">
        <v>81</v>
      </c>
      <c r="AA9" s="83"/>
      <c r="AB9" s="83"/>
      <c r="AC9" s="92"/>
      <c r="AD9" s="102"/>
      <c r="AE9" s="103"/>
      <c r="AF9" s="100"/>
      <c r="AG9" s="100"/>
      <c r="AH9" s="100"/>
      <c r="AI9" s="100"/>
      <c r="AJ9" s="104"/>
      <c r="AK9" s="92"/>
      <c r="AL9" s="92"/>
    </row>
    <row r="10" spans="1:38" ht="55.5" customHeight="1" x14ac:dyDescent="0.2">
      <c r="A10" s="427"/>
      <c r="B10" s="87" t="s">
        <v>54</v>
      </c>
      <c r="C10" s="105" t="str">
        <f>+'4 MAPA CALOR INHERENTE'!I9</f>
        <v xml:space="preserve">                   </v>
      </c>
      <c r="D10" s="101" t="str">
        <f>+'4 MAPA CALOR INHERENTE'!J9</f>
        <v xml:space="preserve">                   </v>
      </c>
      <c r="E10" s="101" t="str">
        <f>+'4 MAPA CALOR INHERENTE'!K9</f>
        <v xml:space="preserve">                   </v>
      </c>
      <c r="F10" s="97" t="str">
        <f>+'4 MAPA CALOR INHERENTE'!L9</f>
        <v xml:space="preserve">                   </v>
      </c>
      <c r="G10" s="98" t="str">
        <f>+'4 MAPA CALOR INHERENTE'!M9</f>
        <v xml:space="preserve">                   </v>
      </c>
      <c r="H10" s="96"/>
      <c r="I10" s="427"/>
      <c r="J10" s="87" t="s">
        <v>54</v>
      </c>
      <c r="K10" s="105" t="str">
        <f>+'6 MAPA CALOR RESIDUAL'!K10</f>
        <v xml:space="preserve">                   </v>
      </c>
      <c r="L10" s="101" t="str">
        <f>+'6 MAPA CALOR RESIDUAL'!L10</f>
        <v xml:space="preserve">                   </v>
      </c>
      <c r="M10" s="101" t="str">
        <f>+'6 MAPA CALOR RESIDUAL'!M10</f>
        <v xml:space="preserve">R1                   </v>
      </c>
      <c r="N10" s="97" t="str">
        <f>+'6 MAPA CALOR RESIDUAL'!N10</f>
        <v xml:space="preserve">                   </v>
      </c>
      <c r="O10" s="98" t="str">
        <f>+'6 MAPA CALOR RESIDUAL'!O10</f>
        <v xml:space="preserve">                   </v>
      </c>
      <c r="P10" s="96"/>
      <c r="Q10" s="471"/>
      <c r="R10" s="99">
        <v>0.4</v>
      </c>
      <c r="S10" s="90" t="s">
        <v>54</v>
      </c>
      <c r="T10" s="105" t="s">
        <v>83</v>
      </c>
      <c r="U10" s="101" t="s">
        <v>5</v>
      </c>
      <c r="V10" s="101" t="s">
        <v>5</v>
      </c>
      <c r="W10" s="97" t="s">
        <v>82</v>
      </c>
      <c r="X10" s="98" t="s">
        <v>81</v>
      </c>
      <c r="AA10" s="83"/>
      <c r="AB10" s="83"/>
      <c r="AC10" s="92"/>
      <c r="AD10" s="102"/>
      <c r="AE10" s="103"/>
      <c r="AF10" s="100"/>
      <c r="AG10" s="100"/>
      <c r="AH10" s="100"/>
      <c r="AI10" s="104"/>
      <c r="AJ10" s="100"/>
      <c r="AK10" s="92"/>
      <c r="AL10" s="92"/>
    </row>
    <row r="11" spans="1:38" ht="55.5" customHeight="1" thickBot="1" x14ac:dyDescent="0.25">
      <c r="A11" s="428"/>
      <c r="B11" s="106" t="s">
        <v>52</v>
      </c>
      <c r="C11" s="107" t="str">
        <f>+'4 MAPA CALOR INHERENTE'!I10</f>
        <v xml:space="preserve">                   </v>
      </c>
      <c r="D11" s="107" t="str">
        <f>+'4 MAPA CALOR INHERENTE'!J10</f>
        <v xml:space="preserve">                   </v>
      </c>
      <c r="E11" s="108" t="str">
        <f>+'4 MAPA CALOR INHERENTE'!K10</f>
        <v xml:space="preserve">                   </v>
      </c>
      <c r="F11" s="109" t="str">
        <f>+'4 MAPA CALOR INHERENTE'!L10</f>
        <v xml:space="preserve">                   </v>
      </c>
      <c r="G11" s="110" t="str">
        <f>+'4 MAPA CALOR INHERENTE'!M10</f>
        <v xml:space="preserve">                   </v>
      </c>
      <c r="H11" s="96"/>
      <c r="I11" s="428"/>
      <c r="J11" s="106" t="s">
        <v>52</v>
      </c>
      <c r="K11" s="107" t="str">
        <f>+'6 MAPA CALOR RESIDUAL'!K11</f>
        <v xml:space="preserve">                   </v>
      </c>
      <c r="L11" s="107" t="str">
        <f>+'6 MAPA CALOR RESIDUAL'!L11</f>
        <v xml:space="preserve">                   </v>
      </c>
      <c r="M11" s="108" t="str">
        <f>+'6 MAPA CALOR RESIDUAL'!M11</f>
        <v xml:space="preserve">                   </v>
      </c>
      <c r="N11" s="109" t="str">
        <f>+'6 MAPA CALOR RESIDUAL'!N11</f>
        <v xml:space="preserve">                   </v>
      </c>
      <c r="O11" s="110" t="str">
        <f>+'6 MAPA CALOR RESIDUAL'!O11</f>
        <v xml:space="preserve">                   </v>
      </c>
      <c r="P11" s="96"/>
      <c r="Q11" s="471"/>
      <c r="R11" s="111">
        <v>0.2</v>
      </c>
      <c r="S11" s="112" t="s">
        <v>52</v>
      </c>
      <c r="T11" s="107" t="s">
        <v>83</v>
      </c>
      <c r="U11" s="107" t="s">
        <v>83</v>
      </c>
      <c r="V11" s="108" t="s">
        <v>5</v>
      </c>
      <c r="W11" s="109" t="s">
        <v>82</v>
      </c>
      <c r="X11" s="110" t="s">
        <v>81</v>
      </c>
      <c r="AA11" s="83"/>
      <c r="AB11" s="83"/>
      <c r="AC11" s="92"/>
      <c r="AD11" s="102"/>
      <c r="AE11" s="103"/>
      <c r="AF11" s="100"/>
      <c r="AG11" s="100"/>
      <c r="AH11" s="100"/>
      <c r="AI11" s="113"/>
      <c r="AJ11" s="100"/>
      <c r="AK11" s="92"/>
      <c r="AL11" s="92"/>
    </row>
    <row r="12" spans="1:38" x14ac:dyDescent="0.2">
      <c r="A12" s="84"/>
      <c r="B12" s="96"/>
      <c r="C12" s="190"/>
      <c r="D12" s="191"/>
      <c r="E12" s="192"/>
      <c r="F12" s="192"/>
      <c r="G12" s="96"/>
      <c r="H12" s="96"/>
      <c r="I12" s="96"/>
      <c r="J12" s="96"/>
      <c r="K12" s="96"/>
      <c r="L12" s="96"/>
      <c r="M12" s="96"/>
      <c r="N12" s="96"/>
      <c r="O12" s="96"/>
      <c r="P12" s="96"/>
      <c r="AA12" s="83"/>
      <c r="AB12" s="83"/>
      <c r="AC12" s="92"/>
      <c r="AD12" s="102"/>
      <c r="AE12" s="103"/>
      <c r="AF12" s="100"/>
      <c r="AG12" s="100"/>
      <c r="AH12" s="100"/>
      <c r="AI12" s="100"/>
      <c r="AJ12" s="100"/>
      <c r="AK12" s="92"/>
      <c r="AL12" s="92"/>
    </row>
    <row r="13" spans="1:38" ht="25.5" x14ac:dyDescent="0.2">
      <c r="A13" s="84"/>
      <c r="B13" s="96"/>
      <c r="C13" s="190"/>
      <c r="D13" s="191"/>
      <c r="E13" s="192"/>
      <c r="F13" s="192"/>
      <c r="G13" s="96"/>
      <c r="H13" s="96"/>
      <c r="I13" s="96"/>
      <c r="J13" s="96"/>
      <c r="K13" s="96"/>
      <c r="L13" s="96"/>
      <c r="M13" s="96"/>
      <c r="N13" s="96"/>
      <c r="O13" s="96"/>
      <c r="P13" s="96"/>
      <c r="T13" s="85" t="s">
        <v>85</v>
      </c>
      <c r="V13" s="83"/>
      <c r="W13" s="83"/>
      <c r="X13" s="83"/>
      <c r="Y13" s="83"/>
      <c r="Z13" s="83"/>
      <c r="AA13" s="83"/>
      <c r="AB13" s="83"/>
      <c r="AC13" s="92"/>
      <c r="AD13" s="102"/>
      <c r="AE13" s="92"/>
      <c r="AF13" s="103"/>
      <c r="AG13" s="103"/>
      <c r="AH13" s="103"/>
      <c r="AI13" s="103"/>
      <c r="AJ13" s="103"/>
      <c r="AK13" s="92"/>
      <c r="AL13" s="92"/>
    </row>
    <row r="14" spans="1:38" x14ac:dyDescent="0.2">
      <c r="A14" s="84"/>
      <c r="B14" s="96"/>
      <c r="C14" s="190"/>
      <c r="D14" s="191"/>
      <c r="E14" s="192"/>
      <c r="F14" s="192"/>
      <c r="G14" s="96"/>
      <c r="H14" s="96"/>
      <c r="I14" s="96"/>
      <c r="J14" s="96"/>
      <c r="K14" s="96"/>
      <c r="L14" s="96"/>
      <c r="M14" s="96"/>
      <c r="N14" s="96"/>
      <c r="O14" s="96"/>
      <c r="P14" s="96"/>
      <c r="T14" s="114" t="s">
        <v>81</v>
      </c>
      <c r="V14" s="83"/>
      <c r="W14" s="83"/>
      <c r="X14" s="83"/>
      <c r="Y14" s="83"/>
      <c r="Z14" s="83"/>
      <c r="AA14" s="83"/>
      <c r="AB14" s="83"/>
      <c r="AC14" s="92"/>
      <c r="AD14" s="92"/>
      <c r="AE14" s="92"/>
      <c r="AF14" s="100"/>
      <c r="AG14" s="100"/>
      <c r="AH14" s="100"/>
      <c r="AI14" s="100"/>
      <c r="AJ14" s="100"/>
      <c r="AK14" s="92"/>
      <c r="AL14" s="92"/>
    </row>
    <row r="15" spans="1:38" x14ac:dyDescent="0.2">
      <c r="A15" s="84"/>
      <c r="B15" s="96"/>
      <c r="C15" s="190"/>
      <c r="D15" s="191"/>
      <c r="E15" s="192"/>
      <c r="F15" s="192"/>
      <c r="G15" s="96"/>
      <c r="H15" s="96"/>
      <c r="I15" s="96"/>
      <c r="J15" s="96"/>
      <c r="K15" s="96"/>
      <c r="L15" s="96"/>
      <c r="M15" s="96"/>
      <c r="N15" s="96"/>
      <c r="O15" s="96"/>
      <c r="P15" s="96"/>
      <c r="T15" s="97" t="s">
        <v>82</v>
      </c>
      <c r="U15" s="83"/>
      <c r="V15" s="83"/>
      <c r="W15" s="83"/>
      <c r="X15" s="83"/>
      <c r="Y15" s="83"/>
      <c r="Z15" s="83"/>
      <c r="AA15" s="83"/>
      <c r="AB15" s="83"/>
      <c r="AC15" s="92"/>
      <c r="AD15" s="92"/>
      <c r="AE15" s="92"/>
      <c r="AF15" s="100"/>
      <c r="AG15" s="100"/>
      <c r="AH15" s="100"/>
      <c r="AI15" s="100"/>
      <c r="AJ15" s="100"/>
      <c r="AK15" s="92"/>
      <c r="AL15" s="92"/>
    </row>
    <row r="16" spans="1:38" x14ac:dyDescent="0.2">
      <c r="A16" s="84"/>
      <c r="B16" s="96"/>
      <c r="C16" s="190"/>
      <c r="D16" s="191"/>
      <c r="E16" s="192"/>
      <c r="F16" s="192"/>
      <c r="G16" s="96"/>
      <c r="H16" s="96"/>
      <c r="I16" s="96"/>
      <c r="J16" s="96"/>
      <c r="K16" s="96"/>
      <c r="L16" s="96"/>
      <c r="M16" s="96"/>
      <c r="N16" s="96"/>
      <c r="O16" s="96"/>
      <c r="P16" s="96"/>
      <c r="S16" s="115"/>
      <c r="T16" s="101" t="s">
        <v>5</v>
      </c>
      <c r="U16" s="115"/>
      <c r="V16" s="115"/>
      <c r="W16" s="115"/>
      <c r="X16" s="115"/>
      <c r="Y16" s="115"/>
      <c r="Z16" s="115"/>
      <c r="AA16" s="115"/>
      <c r="AB16" s="115"/>
      <c r="AC16" s="92"/>
      <c r="AD16" s="92"/>
      <c r="AE16" s="116"/>
      <c r="AF16" s="116"/>
      <c r="AG16" s="116"/>
      <c r="AH16" s="116"/>
      <c r="AI16" s="116"/>
      <c r="AJ16" s="116"/>
      <c r="AK16" s="92"/>
      <c r="AL16" s="92"/>
    </row>
    <row r="17" spans="1:38" x14ac:dyDescent="0.2">
      <c r="A17" s="84"/>
      <c r="B17" s="96"/>
      <c r="C17" s="190"/>
      <c r="D17" s="191"/>
      <c r="E17" s="192"/>
      <c r="F17" s="192"/>
      <c r="G17" s="96"/>
      <c r="H17" s="96"/>
      <c r="I17" s="96"/>
      <c r="J17" s="96"/>
      <c r="K17" s="96"/>
      <c r="L17" s="96"/>
      <c r="M17" s="96"/>
      <c r="N17" s="96"/>
      <c r="O17" s="96"/>
      <c r="P17" s="96"/>
      <c r="S17" s="115"/>
      <c r="T17" s="105" t="s">
        <v>83</v>
      </c>
      <c r="AA17" s="115"/>
      <c r="AB17" s="115"/>
      <c r="AC17" s="92"/>
      <c r="AD17" s="92"/>
      <c r="AE17" s="92"/>
      <c r="AF17" s="100"/>
      <c r="AG17" s="100"/>
      <c r="AH17" s="100"/>
      <c r="AI17" s="100"/>
      <c r="AJ17" s="100"/>
      <c r="AK17" s="92"/>
      <c r="AL17" s="92"/>
    </row>
    <row r="18" spans="1:38" x14ac:dyDescent="0.2">
      <c r="A18" s="84"/>
      <c r="B18" s="96"/>
      <c r="C18" s="190"/>
      <c r="D18" s="191"/>
      <c r="E18" s="192"/>
      <c r="F18" s="192"/>
      <c r="G18" s="96"/>
      <c r="H18" s="96"/>
      <c r="I18" s="96"/>
      <c r="J18" s="96"/>
      <c r="K18" s="96"/>
      <c r="L18" s="96"/>
      <c r="M18" s="96"/>
      <c r="N18" s="96"/>
      <c r="O18" s="96"/>
      <c r="P18" s="96"/>
      <c r="Q18" s="117"/>
      <c r="R18" s="117"/>
      <c r="S18" s="115"/>
      <c r="AA18" s="115"/>
      <c r="AB18" s="115"/>
      <c r="AC18" s="92"/>
      <c r="AD18" s="92"/>
      <c r="AE18" s="92"/>
      <c r="AF18" s="100"/>
      <c r="AG18" s="100"/>
      <c r="AH18" s="100"/>
      <c r="AI18" s="100"/>
      <c r="AJ18" s="100"/>
      <c r="AK18" s="92"/>
      <c r="AL18" s="92"/>
    </row>
    <row r="19" spans="1:38" x14ac:dyDescent="0.2">
      <c r="A19" s="84"/>
      <c r="B19" s="96"/>
      <c r="C19" s="190"/>
      <c r="D19" s="191"/>
      <c r="E19" s="192"/>
      <c r="F19" s="192"/>
      <c r="G19" s="96"/>
      <c r="H19" s="96"/>
      <c r="I19" s="96"/>
      <c r="J19" s="96"/>
      <c r="K19" s="96"/>
      <c r="L19" s="96"/>
      <c r="M19" s="96"/>
      <c r="N19" s="96"/>
      <c r="O19" s="96"/>
      <c r="P19" s="96"/>
      <c r="Q19" s="117"/>
      <c r="R19" s="117"/>
      <c r="S19" s="118"/>
      <c r="AA19" s="115"/>
      <c r="AB19" s="115"/>
      <c r="AC19" s="92"/>
      <c r="AD19" s="113"/>
      <c r="AE19" s="113"/>
      <c r="AF19" s="113"/>
      <c r="AG19" s="113"/>
      <c r="AH19" s="113"/>
      <c r="AI19" s="113"/>
      <c r="AJ19" s="100"/>
      <c r="AK19" s="92"/>
      <c r="AL19" s="92"/>
    </row>
    <row r="20" spans="1:38" x14ac:dyDescent="0.2">
      <c r="A20" s="84"/>
      <c r="B20" s="96"/>
      <c r="C20" s="190"/>
      <c r="D20" s="191"/>
      <c r="E20" s="192"/>
      <c r="F20" s="192"/>
      <c r="G20" s="96"/>
      <c r="H20" s="96"/>
      <c r="I20" s="96"/>
      <c r="J20" s="96"/>
      <c r="K20" s="96"/>
      <c r="L20" s="96"/>
      <c r="M20" s="96"/>
      <c r="N20" s="96"/>
      <c r="O20" s="96"/>
      <c r="P20" s="96"/>
      <c r="Q20" s="117"/>
      <c r="R20" s="117"/>
      <c r="AC20" s="92"/>
      <c r="AD20" s="119"/>
      <c r="AE20" s="119"/>
      <c r="AF20" s="119"/>
      <c r="AG20" s="119"/>
      <c r="AH20" s="119"/>
      <c r="AI20" s="119"/>
      <c r="AJ20" s="100"/>
      <c r="AK20" s="92"/>
      <c r="AL20" s="92"/>
    </row>
    <row r="21" spans="1:38" x14ac:dyDescent="0.2">
      <c r="A21" s="84"/>
      <c r="B21" s="96"/>
      <c r="C21" s="190"/>
      <c r="D21" s="191"/>
      <c r="E21" s="192"/>
      <c r="F21" s="192"/>
      <c r="G21" s="96"/>
      <c r="H21" s="96"/>
      <c r="I21" s="96"/>
      <c r="J21" s="96"/>
      <c r="K21" s="96"/>
      <c r="L21" s="96"/>
      <c r="M21" s="96"/>
      <c r="N21" s="96"/>
      <c r="O21" s="96"/>
      <c r="P21" s="96"/>
      <c r="Q21" s="117"/>
      <c r="R21" s="117"/>
      <c r="AC21" s="92"/>
      <c r="AD21" s="113"/>
      <c r="AE21" s="113"/>
      <c r="AF21" s="113"/>
      <c r="AG21" s="113"/>
      <c r="AH21" s="113"/>
      <c r="AI21" s="113"/>
      <c r="AJ21" s="100"/>
      <c r="AK21" s="92"/>
      <c r="AL21" s="92"/>
    </row>
    <row r="22" spans="1:38" x14ac:dyDescent="0.2">
      <c r="A22" s="84"/>
      <c r="B22" s="96"/>
      <c r="C22" s="190"/>
      <c r="D22" s="191"/>
      <c r="E22" s="192"/>
      <c r="F22" s="192"/>
      <c r="G22" s="96"/>
      <c r="H22" s="96"/>
      <c r="I22" s="96"/>
      <c r="J22" s="96"/>
      <c r="K22" s="96"/>
      <c r="L22" s="96"/>
      <c r="M22" s="96"/>
      <c r="N22" s="96"/>
      <c r="O22" s="96"/>
      <c r="P22" s="96"/>
      <c r="AC22" s="92"/>
      <c r="AD22" s="113"/>
      <c r="AE22" s="113"/>
      <c r="AF22" s="113"/>
      <c r="AG22" s="113"/>
      <c r="AH22" s="113"/>
      <c r="AI22" s="113"/>
      <c r="AJ22" s="100"/>
      <c r="AK22" s="92"/>
      <c r="AL22" s="92"/>
    </row>
    <row r="23" spans="1:38" x14ac:dyDescent="0.25">
      <c r="A23" s="84"/>
      <c r="B23" s="96"/>
      <c r="C23" s="190"/>
      <c r="D23" s="191"/>
      <c r="E23" s="192"/>
      <c r="F23" s="192"/>
      <c r="G23" s="96"/>
      <c r="H23" s="96"/>
      <c r="I23" s="96"/>
      <c r="J23" s="96"/>
      <c r="K23" s="96"/>
      <c r="L23" s="96"/>
      <c r="M23" s="96"/>
      <c r="N23" s="96"/>
      <c r="O23" s="96"/>
      <c r="P23" s="96"/>
    </row>
    <row r="24" spans="1:38" x14ac:dyDescent="0.25">
      <c r="A24" s="84"/>
      <c r="B24" s="96"/>
      <c r="C24" s="190"/>
      <c r="D24" s="191"/>
      <c r="E24" s="192"/>
      <c r="F24" s="192"/>
      <c r="G24" s="96"/>
      <c r="H24" s="96"/>
      <c r="I24" s="96"/>
      <c r="J24" s="96"/>
      <c r="K24" s="96"/>
      <c r="L24" s="96"/>
      <c r="M24" s="96"/>
      <c r="N24" s="96"/>
      <c r="O24" s="96"/>
      <c r="P24" s="96"/>
    </row>
    <row r="25" spans="1:38" x14ac:dyDescent="0.25">
      <c r="A25" s="84"/>
      <c r="B25" s="96"/>
      <c r="C25" s="190"/>
      <c r="D25" s="191"/>
      <c r="E25" s="192"/>
      <c r="F25" s="192"/>
      <c r="G25" s="96"/>
      <c r="H25" s="96"/>
      <c r="I25" s="96"/>
      <c r="J25" s="96"/>
      <c r="K25" s="96"/>
      <c r="L25" s="96"/>
      <c r="M25" s="96"/>
      <c r="N25" s="96"/>
      <c r="O25" s="96"/>
      <c r="P25" s="96"/>
    </row>
    <row r="26" spans="1:38" x14ac:dyDescent="0.25">
      <c r="A26" s="84"/>
      <c r="B26" s="96"/>
      <c r="C26" s="190"/>
      <c r="D26" s="191"/>
      <c r="E26" s="192"/>
      <c r="F26" s="192"/>
      <c r="G26" s="96"/>
      <c r="H26" s="96"/>
      <c r="I26" s="96"/>
      <c r="J26" s="96"/>
      <c r="K26" s="96"/>
      <c r="L26" s="96"/>
      <c r="M26" s="96"/>
      <c r="N26" s="96"/>
      <c r="O26" s="96"/>
      <c r="P26" s="96"/>
    </row>
    <row r="27" spans="1:38" ht="14.45" customHeight="1" x14ac:dyDescent="0.25">
      <c r="B27" s="79"/>
      <c r="D27" s="79"/>
      <c r="G27" s="79"/>
      <c r="H27" s="79"/>
      <c r="I27" s="79"/>
      <c r="J27" s="79"/>
      <c r="K27" s="79"/>
      <c r="L27" s="79"/>
      <c r="M27" s="79"/>
      <c r="N27" s="79"/>
      <c r="O27" s="79"/>
      <c r="P27" s="79"/>
      <c r="AA27" s="84"/>
      <c r="AB27" s="84"/>
      <c r="AC27" s="84"/>
      <c r="AD27" s="84"/>
      <c r="AE27" s="84"/>
      <c r="AF27" s="79"/>
      <c r="AG27" s="79"/>
      <c r="AH27" s="79"/>
      <c r="AI27" s="79"/>
      <c r="AJ27" s="79"/>
    </row>
    <row r="28" spans="1:38" ht="39" customHeight="1" x14ac:dyDescent="0.25">
      <c r="B28" s="79"/>
      <c r="D28" s="79"/>
      <c r="G28" s="79"/>
      <c r="H28" s="79"/>
      <c r="I28" s="79"/>
      <c r="J28" s="79"/>
      <c r="K28" s="79"/>
      <c r="L28" s="79"/>
      <c r="M28" s="79"/>
      <c r="N28" s="79"/>
      <c r="O28" s="79"/>
      <c r="P28" s="79"/>
      <c r="AA28" s="84"/>
      <c r="AB28" s="84"/>
      <c r="AC28" s="84"/>
      <c r="AD28" s="84"/>
      <c r="AE28" s="84"/>
      <c r="AF28" s="79"/>
      <c r="AG28" s="79"/>
      <c r="AH28" s="79"/>
      <c r="AI28" s="79"/>
      <c r="AJ28" s="79"/>
    </row>
    <row r="29" spans="1:38" ht="19.5" customHeight="1" x14ac:dyDescent="0.25">
      <c r="B29" s="79"/>
      <c r="D29" s="79"/>
      <c r="G29" s="79"/>
      <c r="H29" s="79"/>
      <c r="I29" s="79"/>
      <c r="J29" s="79"/>
      <c r="K29" s="79"/>
      <c r="L29" s="79"/>
      <c r="M29" s="79"/>
      <c r="N29" s="79"/>
      <c r="O29" s="79"/>
      <c r="P29" s="79"/>
      <c r="AA29" s="84"/>
      <c r="AB29" s="84"/>
      <c r="AC29" s="84"/>
      <c r="AD29" s="84"/>
      <c r="AE29" s="84"/>
      <c r="AF29" s="79"/>
      <c r="AG29" s="79"/>
      <c r="AH29" s="79"/>
      <c r="AI29" s="79"/>
      <c r="AJ29" s="79"/>
    </row>
    <row r="30" spans="1:38" ht="19.5" customHeight="1" x14ac:dyDescent="0.25">
      <c r="B30" s="79"/>
      <c r="D30" s="79"/>
      <c r="G30" s="79"/>
      <c r="H30" s="79"/>
      <c r="I30" s="79"/>
      <c r="J30" s="79"/>
      <c r="K30" s="79"/>
      <c r="L30" s="79"/>
      <c r="M30" s="79"/>
      <c r="N30" s="79"/>
      <c r="O30" s="79"/>
      <c r="P30" s="79"/>
      <c r="AA30" s="84"/>
      <c r="AB30" s="84"/>
      <c r="AC30" s="84"/>
      <c r="AD30" s="84"/>
      <c r="AE30" s="84"/>
      <c r="AF30" s="79"/>
      <c r="AG30" s="79"/>
      <c r="AH30" s="79"/>
      <c r="AI30" s="79"/>
      <c r="AJ30" s="79"/>
    </row>
    <row r="31" spans="1:38" ht="19.5" customHeight="1" x14ac:dyDescent="0.25">
      <c r="B31" s="79"/>
      <c r="D31" s="79"/>
      <c r="G31" s="79"/>
      <c r="H31" s="79"/>
      <c r="I31" s="79"/>
      <c r="J31" s="79"/>
      <c r="K31" s="79"/>
      <c r="L31" s="79"/>
      <c r="M31" s="79"/>
      <c r="N31" s="79"/>
      <c r="O31" s="79"/>
      <c r="P31" s="79"/>
      <c r="AA31" s="84"/>
      <c r="AB31" s="84"/>
      <c r="AC31" s="84"/>
      <c r="AD31" s="84"/>
      <c r="AE31" s="84"/>
      <c r="AF31" s="79"/>
      <c r="AG31" s="79"/>
      <c r="AH31" s="79"/>
      <c r="AI31" s="79"/>
      <c r="AJ31" s="79"/>
    </row>
    <row r="32" spans="1:38" ht="19.5" customHeight="1" x14ac:dyDescent="0.25">
      <c r="B32" s="79"/>
      <c r="D32" s="79"/>
      <c r="G32" s="79"/>
      <c r="H32" s="79"/>
      <c r="I32" s="79"/>
      <c r="J32" s="79"/>
      <c r="K32" s="79"/>
      <c r="L32" s="79"/>
      <c r="M32" s="79"/>
      <c r="N32" s="79"/>
      <c r="O32" s="79"/>
      <c r="P32" s="79"/>
      <c r="AA32" s="84"/>
      <c r="AB32" s="84"/>
      <c r="AC32" s="84"/>
      <c r="AD32" s="84"/>
      <c r="AE32" s="84"/>
      <c r="AF32" s="79"/>
      <c r="AG32" s="79"/>
      <c r="AH32" s="79"/>
      <c r="AI32" s="79"/>
      <c r="AJ32" s="79"/>
    </row>
    <row r="33" spans="3:31" s="79" customFormat="1" ht="19.5" customHeight="1" x14ac:dyDescent="0.25">
      <c r="C33" s="84"/>
      <c r="E33" s="125"/>
      <c r="F33" s="125"/>
      <c r="AA33" s="84"/>
      <c r="AB33" s="84"/>
      <c r="AC33" s="84"/>
      <c r="AD33" s="84"/>
      <c r="AE33" s="84"/>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abSelected="1" topLeftCell="M1" zoomScale="70" zoomScaleNormal="70" workbookViewId="0">
      <selection activeCell="T8" sqref="T8"/>
    </sheetView>
  </sheetViews>
  <sheetFormatPr baseColWidth="10" defaultColWidth="14.28515625" defaultRowHeight="12.75" x14ac:dyDescent="0.25"/>
  <cols>
    <col min="1" max="1" width="17.7109375" style="79" customWidth="1"/>
    <col min="2" max="2" width="25.140625" style="84" customWidth="1"/>
    <col min="3" max="3" width="16.5703125" style="84" customWidth="1"/>
    <col min="4" max="4" width="17.140625" style="84" customWidth="1"/>
    <col min="5" max="5" width="16.42578125" style="125" customWidth="1"/>
    <col min="6" max="6" width="17.42578125" style="125" customWidth="1"/>
    <col min="7" max="7" width="14.5703125" style="84" customWidth="1"/>
    <col min="8" max="8" width="15.42578125" style="84" customWidth="1"/>
    <col min="9" max="9" width="13" style="84" customWidth="1"/>
    <col min="10" max="10" width="19.28515625" style="125" customWidth="1"/>
    <col min="11" max="11" width="14.28515625" style="125" customWidth="1"/>
    <col min="12" max="12" width="16.5703125" style="84" customWidth="1"/>
    <col min="13" max="13" width="16.85546875" style="84" customWidth="1"/>
    <col min="14" max="14" width="15.5703125" style="84" customWidth="1"/>
    <col min="15" max="16" width="16.5703125" style="84" customWidth="1"/>
    <col min="17" max="17" width="75.5703125" style="84" customWidth="1"/>
    <col min="18" max="18" width="20.85546875" style="84" customWidth="1"/>
    <col min="19" max="19" width="13.7109375" style="130" customWidth="1"/>
    <col min="20" max="20" width="13.5703125" style="130" customWidth="1"/>
    <col min="21" max="23" width="62.7109375" style="84" customWidth="1"/>
    <col min="24" max="24" width="52.7109375" style="84" customWidth="1"/>
    <col min="25" max="25" width="35.85546875" style="84" customWidth="1"/>
    <col min="26" max="26" width="18" style="84" customWidth="1"/>
    <col min="27" max="28" width="15.42578125" style="84" customWidth="1"/>
    <col min="29" max="29" width="4.85546875" style="79" customWidth="1"/>
    <col min="30" max="30" width="5.42578125" style="79" bestFit="1" customWidth="1"/>
    <col min="31" max="32" width="14" style="79" customWidth="1"/>
    <col min="33" max="33" width="18.5703125" style="79" customWidth="1"/>
    <col min="34" max="34" width="19.5703125" style="79" customWidth="1"/>
    <col min="35" max="36" width="14" style="79" customWidth="1"/>
    <col min="37" max="41" width="11.42578125" style="79" customWidth="1"/>
    <col min="42" max="42" width="5.5703125" style="79" bestFit="1" customWidth="1"/>
    <col min="43" max="43" width="26.85546875" style="79" customWidth="1"/>
    <col min="44" max="48" width="22.85546875" style="84" customWidth="1"/>
    <col min="49" max="49" width="23.42578125" style="79" customWidth="1"/>
    <col min="50" max="277" width="11.42578125" style="79" customWidth="1"/>
    <col min="278" max="278" width="12.7109375" style="79" customWidth="1"/>
    <col min="279" max="279" width="47" style="79" customWidth="1"/>
    <col min="280" max="280" width="35" style="79" customWidth="1"/>
    <col min="281" max="16384" width="14.28515625" style="79"/>
  </cols>
  <sheetData>
    <row r="1" spans="1:50" s="69" customFormat="1" x14ac:dyDescent="0.2">
      <c r="A1" s="73"/>
      <c r="B1" s="71"/>
      <c r="C1" s="216"/>
      <c r="D1" s="216"/>
      <c r="E1" s="120"/>
      <c r="F1" s="120"/>
      <c r="G1" s="71"/>
      <c r="J1" s="120"/>
      <c r="K1" s="120"/>
      <c r="L1" s="71"/>
      <c r="N1" s="71"/>
      <c r="O1" s="71"/>
      <c r="P1" s="71"/>
      <c r="Q1" s="71"/>
      <c r="R1" s="71"/>
      <c r="S1" s="127"/>
      <c r="T1" s="127"/>
      <c r="U1" s="71"/>
      <c r="V1" s="71"/>
      <c r="W1" s="71"/>
      <c r="X1" s="71"/>
      <c r="Y1" s="71"/>
      <c r="Z1" s="71"/>
      <c r="AA1" s="71"/>
      <c r="AB1" s="71"/>
      <c r="AR1" s="70"/>
      <c r="AS1" s="70"/>
      <c r="AT1" s="70"/>
      <c r="AU1" s="70"/>
      <c r="AV1" s="70"/>
    </row>
    <row r="2" spans="1:50" s="69" customFormat="1" ht="22.5" customHeight="1" thickBot="1" x14ac:dyDescent="0.25">
      <c r="A2" s="19" t="s">
        <v>152</v>
      </c>
      <c r="B2" s="339" t="str">
        <f>+IF('2 CONTEXTO E IDENTIFICACIÓN'!$B$2="","",'2 CONTEXTO E IDENTIFICACIÓN'!$B$2)</f>
        <v xml:space="preserve">GESTIÓN DOCUMENTAL </v>
      </c>
      <c r="C2" s="339"/>
      <c r="D2" s="339"/>
      <c r="E2" s="68"/>
      <c r="F2" s="68"/>
      <c r="G2" s="68"/>
      <c r="H2" s="68"/>
      <c r="I2" s="68"/>
      <c r="J2" s="68"/>
      <c r="K2" s="121"/>
      <c r="S2" s="126"/>
      <c r="T2" s="126"/>
      <c r="AR2" s="70"/>
      <c r="AS2" s="70"/>
      <c r="AT2" s="70"/>
      <c r="AU2" s="70"/>
      <c r="AV2" s="70"/>
    </row>
    <row r="3" spans="1:50" s="69" customFormat="1" ht="15" x14ac:dyDescent="0.2">
      <c r="A3" s="219"/>
      <c r="B3" s="340"/>
      <c r="C3" s="340"/>
      <c r="D3" s="340"/>
      <c r="E3" s="49"/>
      <c r="F3" s="121"/>
      <c r="H3" s="71"/>
      <c r="I3" s="71"/>
      <c r="J3" s="49"/>
      <c r="K3" s="121"/>
      <c r="S3" s="126"/>
      <c r="T3" s="126"/>
      <c r="AD3" s="74"/>
      <c r="AE3" s="75"/>
      <c r="AF3" s="347" t="s">
        <v>84</v>
      </c>
      <c r="AG3" s="348"/>
      <c r="AH3" s="348"/>
      <c r="AI3" s="348"/>
      <c r="AJ3" s="349"/>
      <c r="AR3" s="70"/>
      <c r="AS3" s="70"/>
      <c r="AT3" s="70"/>
      <c r="AU3" s="70"/>
      <c r="AV3" s="70"/>
    </row>
    <row r="4" spans="1:50" s="69" customFormat="1" ht="5.45" customHeight="1" thickBot="1" x14ac:dyDescent="0.25">
      <c r="A4" s="219"/>
      <c r="B4" s="218"/>
      <c r="C4" s="218"/>
      <c r="D4" s="71"/>
      <c r="E4" s="49"/>
      <c r="F4" s="121"/>
      <c r="H4" s="71"/>
      <c r="I4" s="71"/>
      <c r="J4" s="49"/>
      <c r="K4" s="121"/>
      <c r="S4" s="126"/>
      <c r="T4" s="126"/>
      <c r="AD4" s="234"/>
      <c r="AF4" s="235"/>
      <c r="AG4" s="236"/>
      <c r="AH4" s="236"/>
      <c r="AI4" s="236"/>
      <c r="AJ4" s="237"/>
      <c r="AR4" s="70"/>
      <c r="AS4" s="70"/>
      <c r="AT4" s="70"/>
      <c r="AU4" s="70"/>
      <c r="AV4" s="70"/>
    </row>
    <row r="5" spans="1:50" ht="14.45" customHeight="1" thickBot="1" x14ac:dyDescent="0.3">
      <c r="A5" s="122"/>
      <c r="B5" s="122"/>
      <c r="C5" s="122"/>
      <c r="D5" s="122"/>
      <c r="E5" s="344" t="s">
        <v>86</v>
      </c>
      <c r="F5" s="345"/>
      <c r="G5" s="346"/>
      <c r="H5" s="76"/>
      <c r="I5" s="122"/>
      <c r="J5" s="344" t="s">
        <v>115</v>
      </c>
      <c r="K5" s="345"/>
      <c r="L5" s="346"/>
      <c r="M5" s="76"/>
      <c r="N5" s="76"/>
      <c r="O5" s="76"/>
      <c r="P5" s="76"/>
      <c r="Q5" s="344" t="s">
        <v>128</v>
      </c>
      <c r="R5" s="345"/>
      <c r="S5" s="345"/>
      <c r="T5" s="346"/>
      <c r="U5" s="344" t="s">
        <v>145</v>
      </c>
      <c r="V5" s="345"/>
      <c r="W5" s="346"/>
      <c r="X5" s="76"/>
      <c r="Y5" s="76"/>
      <c r="Z5" s="76"/>
      <c r="AA5" s="76"/>
      <c r="AB5" s="76"/>
      <c r="AD5" s="80"/>
      <c r="AF5" s="81">
        <v>0.2</v>
      </c>
      <c r="AG5" s="81">
        <v>0.4</v>
      </c>
      <c r="AH5" s="81">
        <v>0.6</v>
      </c>
      <c r="AI5" s="81">
        <v>0.8</v>
      </c>
      <c r="AJ5" s="82">
        <v>1</v>
      </c>
      <c r="AK5" s="83"/>
      <c r="AL5" s="83"/>
      <c r="AM5" s="83"/>
      <c r="AN5" s="83"/>
      <c r="AO5" s="83"/>
      <c r="AP5" s="83"/>
      <c r="AQ5" s="83"/>
    </row>
    <row r="6" spans="1:50" ht="51.75" thickBot="1" x14ac:dyDescent="0.25">
      <c r="A6" s="316" t="s">
        <v>0</v>
      </c>
      <c r="B6" s="317" t="s">
        <v>1</v>
      </c>
      <c r="C6" s="317" t="s">
        <v>119</v>
      </c>
      <c r="D6" s="317" t="s">
        <v>120</v>
      </c>
      <c r="E6" s="317" t="s">
        <v>2</v>
      </c>
      <c r="F6" s="317" t="s">
        <v>4</v>
      </c>
      <c r="G6" s="318" t="s">
        <v>121</v>
      </c>
      <c r="H6" s="317" t="s">
        <v>117</v>
      </c>
      <c r="I6" s="317" t="s">
        <v>118</v>
      </c>
      <c r="J6" s="317" t="s">
        <v>2</v>
      </c>
      <c r="K6" s="317" t="s">
        <v>4</v>
      </c>
      <c r="L6" s="317" t="s">
        <v>121</v>
      </c>
      <c r="M6" s="317" t="s">
        <v>172</v>
      </c>
      <c r="N6" s="317" t="s">
        <v>122</v>
      </c>
      <c r="O6" s="317" t="s">
        <v>276</v>
      </c>
      <c r="P6" s="317" t="s">
        <v>271</v>
      </c>
      <c r="Q6" s="317" t="s">
        <v>176</v>
      </c>
      <c r="R6" s="317" t="s">
        <v>175</v>
      </c>
      <c r="S6" s="319" t="s">
        <v>147</v>
      </c>
      <c r="T6" s="319" t="s">
        <v>148</v>
      </c>
      <c r="U6" s="317" t="s">
        <v>143</v>
      </c>
      <c r="V6" s="317" t="s">
        <v>144</v>
      </c>
      <c r="W6" s="317" t="s">
        <v>146</v>
      </c>
      <c r="X6" s="317" t="s">
        <v>149</v>
      </c>
      <c r="Y6" s="317" t="s">
        <v>150</v>
      </c>
      <c r="Z6" s="320" t="s">
        <v>129</v>
      </c>
      <c r="AA6" s="76"/>
      <c r="AB6" s="76"/>
      <c r="AD6" s="80"/>
      <c r="AE6" s="89"/>
      <c r="AF6" s="90" t="s">
        <v>62</v>
      </c>
      <c r="AG6" s="90" t="s">
        <v>7</v>
      </c>
      <c r="AH6" s="90" t="s">
        <v>5</v>
      </c>
      <c r="AI6" s="90" t="s">
        <v>6</v>
      </c>
      <c r="AJ6" s="91" t="s">
        <v>70</v>
      </c>
      <c r="AM6" s="83"/>
      <c r="AN6" s="83"/>
      <c r="AO6" s="92"/>
      <c r="AP6" s="92"/>
      <c r="AQ6" s="92"/>
      <c r="AR6" s="92"/>
      <c r="AS6" s="92"/>
      <c r="AT6" s="92"/>
      <c r="AU6" s="92"/>
      <c r="AV6" s="92"/>
      <c r="AW6" s="92"/>
      <c r="AX6" s="92"/>
    </row>
    <row r="7" spans="1:50" ht="203.25" customHeight="1" x14ac:dyDescent="0.2">
      <c r="A7" s="314" t="str">
        <f>'2 CONTEXTO E IDENTIFICACIÓN'!A7</f>
        <v>R1</v>
      </c>
      <c r="B7" s="331" t="str">
        <f>+'2 CONTEXTO E IDENTIFICACIÓN'!E7</f>
        <v>Posibilidad de pérdida Económica y Reputacional por pérdida de información física en el archivo central de la entidad Debido a la deficiente conservación y preservación de la información.</v>
      </c>
      <c r="C7" s="123">
        <f>+'3 PROBABIL E IMPACTO INHERENTE'!E7</f>
        <v>0.6</v>
      </c>
      <c r="D7" s="123">
        <f>+'3 PROBABIL E IMPACTO INHERENTE'!M7</f>
        <v>0.6</v>
      </c>
      <c r="E7" s="95" t="str">
        <f>+'4 MAPA CALOR INHERENTE'!C6</f>
        <v>Media</v>
      </c>
      <c r="F7" s="95" t="str">
        <f>+'4 MAPA CALOR INHERENTE'!D6</f>
        <v>Moderado</v>
      </c>
      <c r="G7" s="331" t="str">
        <f>+'4 MAPA CALOR INHERENTE'!E6</f>
        <v>Moderado</v>
      </c>
      <c r="H7" s="123">
        <f>+'6 MAPA CALOR RESIDUAL'!C7</f>
        <v>0.36</v>
      </c>
      <c r="I7" s="95">
        <f>+'6 MAPA CALOR RESIDUAL'!D7</f>
        <v>0.44999999999999996</v>
      </c>
      <c r="J7" s="95" t="str">
        <f>+'6 MAPA CALOR RESIDUAL'!E7</f>
        <v>Baja</v>
      </c>
      <c r="K7" s="95" t="str">
        <f>+'6 MAPA CALOR RESIDUAL'!F7</f>
        <v>Moderado</v>
      </c>
      <c r="L7" s="331" t="str">
        <f>+'6 MAPA CALOR RESIDUAL'!G7</f>
        <v>Moderado</v>
      </c>
      <c r="M7" s="331" t="str">
        <f t="shared" ref="M7:M26" si="0">+IF($N7="","",IF($N7=$AG$14,$AH$14,IF($N7=$AG$17,$AH$17)))</f>
        <v>Requiere Plan de Acción</v>
      </c>
      <c r="N7" s="331" t="str">
        <f t="shared" ref="N7:N26" si="1">+IF(L7="","",IF(OR(L7=$AF$14,L7=$AF$15,L7=$AF$16),$AG$14,IF(L7=$AF$17,$AG$17)))</f>
        <v>Reducir_mitigar_Transferir_Evitar</v>
      </c>
      <c r="O7" s="333" t="s">
        <v>272</v>
      </c>
      <c r="P7" s="331" t="str">
        <f t="shared" ref="P7:P26" si="2">+IF($M7="","",IF($M7=$AH$17,$AG$17,$O7))</f>
        <v>Reducir_Mitigar</v>
      </c>
      <c r="Q7" s="337"/>
      <c r="R7" s="333"/>
      <c r="S7" s="336">
        <v>45839</v>
      </c>
      <c r="T7" s="336">
        <v>46022</v>
      </c>
      <c r="U7" s="212" t="s">
        <v>291</v>
      </c>
      <c r="V7" s="212"/>
      <c r="W7" s="212"/>
      <c r="X7" s="211"/>
      <c r="Y7" s="315"/>
      <c r="Z7" s="333"/>
      <c r="AA7" s="96"/>
      <c r="AB7" s="96"/>
      <c r="AC7" s="341" t="s">
        <v>51</v>
      </c>
      <c r="AD7" s="99">
        <v>1</v>
      </c>
      <c r="AE7" s="90" t="s">
        <v>59</v>
      </c>
      <c r="AF7" s="97" t="s">
        <v>82</v>
      </c>
      <c r="AG7" s="97" t="s">
        <v>82</v>
      </c>
      <c r="AH7" s="97" t="s">
        <v>82</v>
      </c>
      <c r="AI7" s="97" t="s">
        <v>82</v>
      </c>
      <c r="AJ7" s="98" t="s">
        <v>81</v>
      </c>
      <c r="AM7" s="83"/>
      <c r="AN7" s="83"/>
      <c r="AO7" s="92"/>
      <c r="AP7" s="92"/>
      <c r="AQ7" s="92"/>
      <c r="AR7" s="100"/>
      <c r="AS7" s="100"/>
      <c r="AT7" s="100"/>
      <c r="AU7" s="100"/>
      <c r="AV7" s="100"/>
      <c r="AW7" s="92"/>
      <c r="AX7" s="92"/>
    </row>
    <row r="8" spans="1:50" ht="234.75" customHeight="1" x14ac:dyDescent="0.2">
      <c r="A8" s="93" t="str">
        <f>'2 CONTEXTO E IDENTIFICACIÓN'!A8</f>
        <v>R2</v>
      </c>
      <c r="B8" s="94" t="str">
        <f>+'2 CONTEXTO E IDENTIFICACIÓN'!E8</f>
        <v xml:space="preserve">  </v>
      </c>
      <c r="C8" s="123" t="str">
        <f>+'3 PROBABIL E IMPACTO INHERENTE'!E8</f>
        <v/>
      </c>
      <c r="D8" s="123" t="str">
        <f>+'3 PROBABIL E IMPACTO INHERENTE'!M8</f>
        <v/>
      </c>
      <c r="E8" s="95" t="str">
        <f>+'4 MAPA CALOR INHERENTE'!C7</f>
        <v/>
      </c>
      <c r="F8" s="95" t="str">
        <f>+'4 MAPA CALOR INHERENTE'!D7</f>
        <v/>
      </c>
      <c r="G8" s="330" t="str">
        <f>+'4 MAPA CALOR INHERENTE'!E7</f>
        <v/>
      </c>
      <c r="H8" s="123" t="str">
        <f>+'5 VALORACIÓN DEL CONTROL'!S14</f>
        <v/>
      </c>
      <c r="I8" s="95" t="str">
        <f>+'5 VALORACIÓN DEL CONTROL'!T14</f>
        <v/>
      </c>
      <c r="J8" s="95" t="str">
        <f t="shared" ref="J8:J26" si="3">+IF(H8=0,"",IF(H8&lt;=$AD$11,$AE$11,IF(H8&lt;=$AD$10,$AE$10,IF(H8&lt;=$AD$9,$AE$9,IF(H8&lt;=$AD$8,$AE$8,IF(H8&lt;=$AD$7,$AE$7,""))))))</f>
        <v/>
      </c>
      <c r="K8" s="95" t="str">
        <f t="shared" ref="K8:K26" si="4">+IF(I8=0,"",IF(I8&lt;=$AF$5,$AF$6,IF(I8&lt;=$AG$5,$AG$6,IF(I8&lt;=$AH$5,$AH$6,IF(I8&lt;=$AI$5,$AI$6,IF(I8&lt;=$AJ$5,$AJ$6,""))))))</f>
        <v/>
      </c>
      <c r="L8" s="330"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
      </c>
      <c r="M8" s="330" t="str">
        <f t="shared" si="0"/>
        <v/>
      </c>
      <c r="N8" s="330" t="str">
        <f t="shared" si="1"/>
        <v/>
      </c>
      <c r="O8" s="334"/>
      <c r="P8" s="330" t="str">
        <f t="shared" si="2"/>
        <v/>
      </c>
      <c r="Q8" s="211"/>
      <c r="R8" s="334"/>
      <c r="S8" s="332"/>
      <c r="T8" s="332"/>
      <c r="U8" s="212"/>
      <c r="V8" s="212"/>
      <c r="W8" s="212"/>
      <c r="X8" s="211"/>
      <c r="Y8" s="211"/>
      <c r="Z8" s="211"/>
      <c r="AA8" s="96"/>
      <c r="AB8" s="96"/>
      <c r="AC8" s="342"/>
      <c r="AD8" s="99">
        <v>0.8</v>
      </c>
      <c r="AE8" s="90" t="s">
        <v>58</v>
      </c>
      <c r="AF8" s="101" t="s">
        <v>5</v>
      </c>
      <c r="AG8" s="101" t="s">
        <v>5</v>
      </c>
      <c r="AH8" s="97" t="s">
        <v>82</v>
      </c>
      <c r="AI8" s="97" t="s">
        <v>82</v>
      </c>
      <c r="AJ8" s="98" t="s">
        <v>81</v>
      </c>
      <c r="AM8" s="83"/>
      <c r="AN8" s="83"/>
      <c r="AO8" s="92"/>
      <c r="AP8" s="102"/>
      <c r="AQ8" s="103"/>
      <c r="AR8" s="100"/>
      <c r="AS8" s="100"/>
      <c r="AT8" s="100"/>
      <c r="AU8" s="100"/>
      <c r="AV8" s="100"/>
      <c r="AW8" s="92"/>
      <c r="AX8" s="92"/>
    </row>
    <row r="9" spans="1:50" ht="207.75" customHeight="1" x14ac:dyDescent="0.2">
      <c r="A9" s="93" t="str">
        <f>'2 CONTEXTO E IDENTIFICACIÓN'!A9</f>
        <v>R3</v>
      </c>
      <c r="B9" s="94" t="str">
        <f>+'2 CONTEXTO E IDENTIFICACIÓN'!E9</f>
        <v xml:space="preserve">  </v>
      </c>
      <c r="C9" s="123" t="str">
        <f>+'3 PROBABIL E IMPACTO INHERENTE'!E9</f>
        <v/>
      </c>
      <c r="D9" s="123" t="str">
        <f>+'3 PROBABIL E IMPACTO INHERENTE'!M9</f>
        <v/>
      </c>
      <c r="E9" s="95" t="str">
        <f>+'4 MAPA CALOR INHERENTE'!C8</f>
        <v/>
      </c>
      <c r="F9" s="95" t="str">
        <f>+'4 MAPA CALOR INHERENTE'!D8</f>
        <v/>
      </c>
      <c r="G9" s="330" t="str">
        <f>+'4 MAPA CALOR INHERENTE'!E8</f>
        <v/>
      </c>
      <c r="H9" s="123" t="str">
        <f>+'5 VALORACIÓN DEL CONTROL'!S18</f>
        <v/>
      </c>
      <c r="I9" s="95" t="str">
        <f>+'5 VALORACIÓN DEL CONTROL'!T18</f>
        <v/>
      </c>
      <c r="J9" s="95" t="str">
        <f t="shared" si="3"/>
        <v/>
      </c>
      <c r="K9" s="95" t="str">
        <f t="shared" si="4"/>
        <v/>
      </c>
      <c r="L9" s="330"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
      </c>
      <c r="M9" s="330" t="str">
        <f t="shared" si="0"/>
        <v/>
      </c>
      <c r="N9" s="330" t="str">
        <f t="shared" si="1"/>
        <v/>
      </c>
      <c r="O9" s="334"/>
      <c r="P9" s="330" t="str">
        <f t="shared" si="2"/>
        <v/>
      </c>
      <c r="Q9" s="211"/>
      <c r="R9" s="334"/>
      <c r="S9" s="332"/>
      <c r="T9" s="332"/>
      <c r="U9" s="212"/>
      <c r="V9" s="212"/>
      <c r="W9" s="212"/>
      <c r="X9" s="211"/>
      <c r="Y9" s="211"/>
      <c r="Z9" s="211"/>
      <c r="AA9" s="96"/>
      <c r="AB9" s="96"/>
      <c r="AC9" s="342"/>
      <c r="AD9" s="99">
        <v>0.6</v>
      </c>
      <c r="AE9" s="90" t="s">
        <v>56</v>
      </c>
      <c r="AF9" s="101" t="s">
        <v>5</v>
      </c>
      <c r="AG9" s="101" t="s">
        <v>5</v>
      </c>
      <c r="AH9" s="101" t="s">
        <v>5</v>
      </c>
      <c r="AI9" s="97" t="s">
        <v>82</v>
      </c>
      <c r="AJ9" s="98" t="s">
        <v>81</v>
      </c>
      <c r="AM9" s="83"/>
      <c r="AN9" s="83"/>
      <c r="AO9" s="92"/>
      <c r="AP9" s="102"/>
      <c r="AQ9" s="103"/>
      <c r="AR9" s="100"/>
      <c r="AS9" s="100"/>
      <c r="AT9" s="100"/>
      <c r="AU9" s="100"/>
      <c r="AV9" s="104"/>
      <c r="AW9" s="92"/>
      <c r="AX9" s="92"/>
    </row>
    <row r="10" spans="1:50" ht="159" customHeight="1" x14ac:dyDescent="0.2">
      <c r="A10" s="93" t="str">
        <f>'2 CONTEXTO E IDENTIFICACIÓN'!A10</f>
        <v>R4</v>
      </c>
      <c r="B10" s="94" t="str">
        <f>+'2 CONTEXTO E IDENTIFICACIÓN'!E10</f>
        <v xml:space="preserve">  </v>
      </c>
      <c r="C10" s="123" t="str">
        <f>+'3 PROBABIL E IMPACTO INHERENTE'!E10</f>
        <v/>
      </c>
      <c r="D10" s="123" t="str">
        <f>+'3 PROBABIL E IMPACTO INHERENTE'!M10</f>
        <v/>
      </c>
      <c r="E10" s="95" t="str">
        <f>+'4 MAPA CALOR INHERENTE'!C9</f>
        <v/>
      </c>
      <c r="F10" s="95" t="str">
        <f>+'4 MAPA CALOR INHERENTE'!D9</f>
        <v/>
      </c>
      <c r="G10" s="330" t="str">
        <f>+'4 MAPA CALOR INHERENTE'!E9</f>
        <v/>
      </c>
      <c r="H10" s="123" t="str">
        <f>+'5 VALORACIÓN DEL CONTROL'!S22</f>
        <v/>
      </c>
      <c r="I10" s="95" t="str">
        <f>+'5 VALORACIÓN DEL CONTROL'!T22</f>
        <v/>
      </c>
      <c r="J10" s="95" t="str">
        <f t="shared" si="3"/>
        <v/>
      </c>
      <c r="K10" s="95" t="str">
        <f t="shared" si="4"/>
        <v/>
      </c>
      <c r="L10" s="330" t="str">
        <f t="shared" si="5"/>
        <v/>
      </c>
      <c r="M10" s="330" t="str">
        <f t="shared" si="0"/>
        <v/>
      </c>
      <c r="N10" s="330" t="str">
        <f t="shared" si="1"/>
        <v/>
      </c>
      <c r="O10" s="334"/>
      <c r="P10" s="330" t="str">
        <f t="shared" si="2"/>
        <v/>
      </c>
      <c r="Q10" s="211"/>
      <c r="R10" s="334"/>
      <c r="S10" s="332"/>
      <c r="T10" s="332"/>
      <c r="U10" s="212"/>
      <c r="V10" s="212"/>
      <c r="W10" s="212"/>
      <c r="X10" s="211"/>
      <c r="Y10" s="211"/>
      <c r="Z10" s="211"/>
      <c r="AA10" s="96"/>
      <c r="AB10" s="96"/>
      <c r="AC10" s="342"/>
      <c r="AD10" s="99">
        <v>0.4</v>
      </c>
      <c r="AE10" s="90" t="s">
        <v>54</v>
      </c>
      <c r="AF10" s="105" t="s">
        <v>83</v>
      </c>
      <c r="AG10" s="101" t="s">
        <v>5</v>
      </c>
      <c r="AH10" s="101" t="s">
        <v>5</v>
      </c>
      <c r="AI10" s="97" t="s">
        <v>82</v>
      </c>
      <c r="AJ10" s="98" t="s">
        <v>81</v>
      </c>
      <c r="AM10" s="83"/>
      <c r="AN10" s="83"/>
      <c r="AO10" s="92"/>
      <c r="AP10" s="102"/>
      <c r="AQ10" s="103"/>
      <c r="AR10" s="100"/>
      <c r="AS10" s="100"/>
      <c r="AT10" s="100"/>
      <c r="AU10" s="104"/>
      <c r="AV10" s="100"/>
      <c r="AW10" s="92"/>
      <c r="AX10" s="92"/>
    </row>
    <row r="11" spans="1:50" ht="222" customHeight="1" thickBot="1" x14ac:dyDescent="0.25">
      <c r="A11" s="93" t="str">
        <f>'2 CONTEXTO E IDENTIFICACIÓN'!A11</f>
        <v>R5</v>
      </c>
      <c r="B11" s="94" t="str">
        <f>+'2 CONTEXTO E IDENTIFICACIÓN'!E11</f>
        <v xml:space="preserve">  </v>
      </c>
      <c r="C11" s="123" t="str">
        <f>+'3 PROBABIL E IMPACTO INHERENTE'!E11</f>
        <v/>
      </c>
      <c r="D11" s="123" t="str">
        <f>+'3 PROBABIL E IMPACTO INHERENTE'!M11</f>
        <v/>
      </c>
      <c r="E11" s="95" t="str">
        <f>+'4 MAPA CALOR INHERENTE'!C10</f>
        <v/>
      </c>
      <c r="F11" s="95" t="str">
        <f>+'4 MAPA CALOR INHERENTE'!D10</f>
        <v/>
      </c>
      <c r="G11" s="330" t="str">
        <f>+'4 MAPA CALOR INHERENTE'!E10</f>
        <v/>
      </c>
      <c r="H11" s="123" t="str">
        <f>+'5 VALORACIÓN DEL CONTROL'!S26</f>
        <v/>
      </c>
      <c r="I11" s="95" t="str">
        <f>+'5 VALORACIÓN DEL CONTROL'!T26</f>
        <v/>
      </c>
      <c r="J11" s="95" t="str">
        <f t="shared" si="3"/>
        <v/>
      </c>
      <c r="K11" s="95" t="str">
        <f t="shared" si="4"/>
        <v/>
      </c>
      <c r="L11" s="330" t="str">
        <f t="shared" si="5"/>
        <v/>
      </c>
      <c r="M11" s="330" t="str">
        <f t="shared" si="0"/>
        <v/>
      </c>
      <c r="N11" s="330" t="str">
        <f t="shared" si="1"/>
        <v/>
      </c>
      <c r="O11" s="334"/>
      <c r="P11" s="330" t="str">
        <f t="shared" si="2"/>
        <v/>
      </c>
      <c r="Q11" s="211"/>
      <c r="R11" s="334"/>
      <c r="S11" s="332"/>
      <c r="T11" s="332"/>
      <c r="U11" s="212"/>
      <c r="V11" s="212"/>
      <c r="W11" s="212"/>
      <c r="X11" s="211"/>
      <c r="Y11" s="211"/>
      <c r="Z11" s="211"/>
      <c r="AA11" s="96"/>
      <c r="AB11" s="96"/>
      <c r="AC11" s="343"/>
      <c r="AD11" s="111">
        <v>0.2</v>
      </c>
      <c r="AE11" s="112" t="s">
        <v>52</v>
      </c>
      <c r="AF11" s="107" t="s">
        <v>83</v>
      </c>
      <c r="AG11" s="107" t="s">
        <v>83</v>
      </c>
      <c r="AH11" s="108" t="s">
        <v>5</v>
      </c>
      <c r="AI11" s="109" t="s">
        <v>82</v>
      </c>
      <c r="AJ11" s="110" t="s">
        <v>81</v>
      </c>
      <c r="AM11" s="83"/>
      <c r="AN11" s="83"/>
      <c r="AO11" s="92"/>
      <c r="AP11" s="102"/>
      <c r="AQ11" s="103"/>
      <c r="AR11" s="100"/>
      <c r="AS11" s="100"/>
      <c r="AT11" s="100"/>
      <c r="AU11" s="113"/>
      <c r="AV11" s="100"/>
      <c r="AW11" s="92"/>
      <c r="AX11" s="92"/>
    </row>
    <row r="12" spans="1:50" ht="216.75" customHeight="1" x14ac:dyDescent="0.2">
      <c r="A12" s="93" t="str">
        <f>'2 CONTEXTO E IDENTIFICACIÓN'!A12</f>
        <v>R6</v>
      </c>
      <c r="B12" s="94" t="str">
        <f>+'2 CONTEXTO E IDENTIFICACIÓN'!E12</f>
        <v xml:space="preserve">  </v>
      </c>
      <c r="C12" s="123" t="str">
        <f>+'3 PROBABIL E IMPACTO INHERENTE'!E12</f>
        <v/>
      </c>
      <c r="D12" s="123" t="str">
        <f>+'3 PROBABIL E IMPACTO INHERENTE'!M12</f>
        <v/>
      </c>
      <c r="E12" s="95" t="str">
        <f>+'4 MAPA CALOR INHERENTE'!C11</f>
        <v/>
      </c>
      <c r="F12" s="95" t="str">
        <f>+'4 MAPA CALOR INHERENTE'!D11</f>
        <v/>
      </c>
      <c r="G12" s="330" t="str">
        <f>+'4 MAPA CALOR INHERENTE'!E11</f>
        <v/>
      </c>
      <c r="H12" s="123" t="str">
        <f>+'5 VALORACIÓN DEL CONTROL'!S30</f>
        <v/>
      </c>
      <c r="I12" s="95" t="str">
        <f>+'5 VALORACIÓN DEL CONTROL'!T30</f>
        <v/>
      </c>
      <c r="J12" s="95" t="str">
        <f t="shared" si="3"/>
        <v/>
      </c>
      <c r="K12" s="95" t="str">
        <f t="shared" si="4"/>
        <v/>
      </c>
      <c r="L12" s="330" t="str">
        <f t="shared" si="5"/>
        <v/>
      </c>
      <c r="M12" s="330" t="str">
        <f t="shared" si="0"/>
        <v/>
      </c>
      <c r="N12" s="330" t="str">
        <f t="shared" si="1"/>
        <v/>
      </c>
      <c r="O12" s="334"/>
      <c r="P12" s="330" t="str">
        <f t="shared" si="2"/>
        <v/>
      </c>
      <c r="Q12" s="211"/>
      <c r="R12" s="334"/>
      <c r="S12" s="332"/>
      <c r="T12" s="332"/>
      <c r="U12" s="212"/>
      <c r="V12" s="212"/>
      <c r="W12" s="212"/>
      <c r="X12" s="211"/>
      <c r="Y12" s="211"/>
      <c r="Z12" s="211"/>
      <c r="AA12" s="96"/>
      <c r="AB12" s="96"/>
      <c r="AM12" s="83"/>
      <c r="AN12" s="83"/>
      <c r="AO12" s="92"/>
      <c r="AP12" s="102"/>
      <c r="AQ12" s="103"/>
      <c r="AR12" s="100"/>
      <c r="AS12" s="100"/>
      <c r="AT12" s="100"/>
      <c r="AU12" s="100"/>
      <c r="AV12" s="100"/>
      <c r="AW12" s="92"/>
      <c r="AX12" s="92"/>
    </row>
    <row r="13" spans="1:50" ht="113.25" customHeight="1" x14ac:dyDescent="0.2">
      <c r="A13" s="93" t="str">
        <f>'2 CONTEXTO E IDENTIFICACIÓN'!A13</f>
        <v>R7</v>
      </c>
      <c r="B13" s="94" t="str">
        <f>+'2 CONTEXTO E IDENTIFICACIÓN'!E13</f>
        <v xml:space="preserve">  </v>
      </c>
      <c r="C13" s="123" t="str">
        <f>+'3 PROBABIL E IMPACTO INHERENTE'!E13</f>
        <v/>
      </c>
      <c r="D13" s="123" t="str">
        <f>+'3 PROBABIL E IMPACTO INHERENTE'!M13</f>
        <v/>
      </c>
      <c r="E13" s="95" t="str">
        <f>+'4 MAPA CALOR INHERENTE'!C12</f>
        <v/>
      </c>
      <c r="F13" s="95" t="str">
        <f>+'4 MAPA CALOR INHERENTE'!D12</f>
        <v/>
      </c>
      <c r="G13" s="330" t="str">
        <f>+'4 MAPA CALOR INHERENTE'!E12</f>
        <v/>
      </c>
      <c r="H13" s="123" t="str">
        <f>+'5 VALORACIÓN DEL CONTROL'!S34</f>
        <v/>
      </c>
      <c r="I13" s="95" t="str">
        <f>+'5 VALORACIÓN DEL CONTROL'!T34</f>
        <v/>
      </c>
      <c r="J13" s="95" t="str">
        <f t="shared" si="3"/>
        <v/>
      </c>
      <c r="K13" s="95" t="str">
        <f t="shared" si="4"/>
        <v/>
      </c>
      <c r="L13" s="330" t="str">
        <f t="shared" si="5"/>
        <v/>
      </c>
      <c r="M13" s="330" t="str">
        <f t="shared" si="0"/>
        <v/>
      </c>
      <c r="N13" s="330" t="str">
        <f t="shared" si="1"/>
        <v/>
      </c>
      <c r="O13" s="334"/>
      <c r="P13" s="330" t="str">
        <f t="shared" si="2"/>
        <v/>
      </c>
      <c r="Q13" s="333"/>
      <c r="R13" s="333"/>
      <c r="S13" s="332"/>
      <c r="T13" s="332"/>
      <c r="U13" s="333"/>
      <c r="V13" s="333"/>
      <c r="W13" s="333"/>
      <c r="X13" s="333"/>
      <c r="Y13" s="211"/>
      <c r="Z13" s="211"/>
      <c r="AA13" s="96"/>
      <c r="AB13" s="96"/>
      <c r="AF13" s="85" t="s">
        <v>85</v>
      </c>
      <c r="AG13" s="85" t="s">
        <v>122</v>
      </c>
      <c r="AH13" s="85" t="s">
        <v>172</v>
      </c>
      <c r="AJ13" s="89" t="s">
        <v>274</v>
      </c>
      <c r="AK13" s="83"/>
      <c r="AL13" s="83"/>
      <c r="AM13" s="83"/>
      <c r="AN13" s="83"/>
      <c r="AO13" s="92"/>
      <c r="AP13" s="102"/>
      <c r="AQ13" s="92"/>
      <c r="AR13" s="103"/>
      <c r="AS13" s="103"/>
      <c r="AT13" s="103"/>
      <c r="AU13" s="103"/>
      <c r="AV13" s="103"/>
      <c r="AW13" s="92"/>
      <c r="AX13" s="92"/>
    </row>
    <row r="14" spans="1:50" ht="43.5" customHeight="1" x14ac:dyDescent="0.2">
      <c r="A14" s="93" t="str">
        <f>'2 CONTEXTO E IDENTIFICACIÓN'!A14</f>
        <v>R8</v>
      </c>
      <c r="B14" s="94" t="str">
        <f>+'2 CONTEXTO E IDENTIFICACIÓN'!E14</f>
        <v xml:space="preserve">  </v>
      </c>
      <c r="C14" s="128" t="str">
        <f>+'3 PROBABIL E IMPACTO INHERENTE'!E14</f>
        <v/>
      </c>
      <c r="D14" s="128" t="str">
        <f>+'3 PROBABIL E IMPACTO INHERENTE'!M14</f>
        <v/>
      </c>
      <c r="E14" s="124" t="str">
        <f>+'4 MAPA CALOR INHERENTE'!C13</f>
        <v/>
      </c>
      <c r="F14" s="124" t="str">
        <f>+'4 MAPA CALOR INHERENTE'!D13</f>
        <v/>
      </c>
      <c r="G14" s="94" t="str">
        <f>+'4 MAPA CALOR INHERENTE'!E13</f>
        <v/>
      </c>
      <c r="H14" s="123" t="str">
        <f>+'5 VALORACIÓN DEL CONTROL'!S38</f>
        <v/>
      </c>
      <c r="I14" s="95" t="str">
        <f>+'5 VALORACIÓN DEL CONTROL'!T38</f>
        <v/>
      </c>
      <c r="J14" s="124" t="str">
        <f t="shared" si="3"/>
        <v/>
      </c>
      <c r="K14" s="124" t="str">
        <f t="shared" si="4"/>
        <v/>
      </c>
      <c r="L14" s="94" t="str">
        <f t="shared" si="5"/>
        <v/>
      </c>
      <c r="M14" s="94" t="str">
        <f t="shared" si="0"/>
        <v/>
      </c>
      <c r="N14" s="94" t="str">
        <f t="shared" si="1"/>
        <v/>
      </c>
      <c r="O14" s="211"/>
      <c r="P14" s="94" t="str">
        <f t="shared" si="2"/>
        <v/>
      </c>
      <c r="Q14" s="211"/>
      <c r="R14" s="211"/>
      <c r="S14" s="212"/>
      <c r="T14" s="212"/>
      <c r="U14" s="211"/>
      <c r="V14" s="211"/>
      <c r="W14" s="211"/>
      <c r="X14" s="211"/>
      <c r="Y14" s="211"/>
      <c r="Z14" s="211"/>
      <c r="AA14" s="96"/>
      <c r="AB14" s="96"/>
      <c r="AF14" s="114" t="s">
        <v>81</v>
      </c>
      <c r="AG14" s="89" t="s">
        <v>274</v>
      </c>
      <c r="AH14" s="89" t="s">
        <v>173</v>
      </c>
      <c r="AI14" s="83"/>
      <c r="AJ14" s="299" t="s">
        <v>272</v>
      </c>
      <c r="AM14" s="83"/>
      <c r="AN14" s="83"/>
      <c r="AO14" s="92"/>
      <c r="AP14" s="92"/>
      <c r="AQ14" s="92"/>
      <c r="AR14" s="100"/>
      <c r="AS14" s="100"/>
      <c r="AT14" s="100"/>
      <c r="AU14" s="100"/>
      <c r="AV14" s="100"/>
      <c r="AW14" s="92"/>
      <c r="AX14" s="92"/>
    </row>
    <row r="15" spans="1:50" ht="43.5" customHeight="1" x14ac:dyDescent="0.2">
      <c r="A15" s="93" t="str">
        <f>'2 CONTEXTO E IDENTIFICACIÓN'!A15</f>
        <v>R9</v>
      </c>
      <c r="B15" s="94" t="str">
        <f>+'2 CONTEXTO E IDENTIFICACIÓN'!E15</f>
        <v xml:space="preserve">  </v>
      </c>
      <c r="C15" s="128" t="str">
        <f>+'3 PROBABIL E IMPACTO INHERENTE'!E15</f>
        <v/>
      </c>
      <c r="D15" s="128" t="str">
        <f>+'3 PROBABIL E IMPACTO INHERENTE'!M15</f>
        <v/>
      </c>
      <c r="E15" s="124" t="str">
        <f>+'4 MAPA CALOR INHERENTE'!C14</f>
        <v/>
      </c>
      <c r="F15" s="124" t="str">
        <f>+'4 MAPA CALOR INHERENTE'!D14</f>
        <v/>
      </c>
      <c r="G15" s="94" t="str">
        <f>+'4 MAPA CALOR INHERENTE'!E14</f>
        <v/>
      </c>
      <c r="H15" s="123" t="str">
        <f>+'5 VALORACIÓN DEL CONTROL'!S42</f>
        <v/>
      </c>
      <c r="I15" s="95" t="str">
        <f>+'5 VALORACIÓN DEL CONTROL'!T42</f>
        <v/>
      </c>
      <c r="J15" s="124" t="str">
        <f t="shared" si="3"/>
        <v/>
      </c>
      <c r="K15" s="124" t="str">
        <f t="shared" si="4"/>
        <v/>
      </c>
      <c r="L15" s="94" t="str">
        <f t="shared" si="5"/>
        <v/>
      </c>
      <c r="M15" s="94" t="str">
        <f t="shared" si="0"/>
        <v/>
      </c>
      <c r="N15" s="94" t="str">
        <f t="shared" si="1"/>
        <v/>
      </c>
      <c r="O15" s="211"/>
      <c r="P15" s="94" t="str">
        <f t="shared" si="2"/>
        <v/>
      </c>
      <c r="Q15" s="211"/>
      <c r="R15" s="211"/>
      <c r="S15" s="212"/>
      <c r="T15" s="212"/>
      <c r="U15" s="211"/>
      <c r="V15" s="211"/>
      <c r="W15" s="211"/>
      <c r="X15" s="211"/>
      <c r="Y15" s="211"/>
      <c r="Z15" s="211"/>
      <c r="AA15" s="96"/>
      <c r="AB15" s="96"/>
      <c r="AF15" s="97" t="s">
        <v>82</v>
      </c>
      <c r="AG15" s="89" t="s">
        <v>274</v>
      </c>
      <c r="AH15" s="89" t="s">
        <v>173</v>
      </c>
      <c r="AI15" s="83"/>
      <c r="AJ15" s="299" t="s">
        <v>273</v>
      </c>
      <c r="AK15" s="83"/>
      <c r="AL15" s="83"/>
      <c r="AM15" s="83"/>
      <c r="AN15" s="83"/>
      <c r="AO15" s="92"/>
      <c r="AP15" s="92"/>
      <c r="AQ15" s="92"/>
      <c r="AR15" s="100"/>
      <c r="AS15" s="100"/>
      <c r="AT15" s="100"/>
      <c r="AU15" s="100"/>
      <c r="AV15" s="100"/>
      <c r="AW15" s="92"/>
      <c r="AX15" s="92"/>
    </row>
    <row r="16" spans="1:50" ht="43.5" customHeight="1" x14ac:dyDescent="0.2">
      <c r="A16" s="93" t="str">
        <f>'2 CONTEXTO E IDENTIFICACIÓN'!A16</f>
        <v>R10</v>
      </c>
      <c r="B16" s="94" t="str">
        <f>+'2 CONTEXTO E IDENTIFICACIÓN'!E16</f>
        <v xml:space="preserve">  </v>
      </c>
      <c r="C16" s="128" t="str">
        <f>+'3 PROBABIL E IMPACTO INHERENTE'!E16</f>
        <v/>
      </c>
      <c r="D16" s="128" t="str">
        <f>+'3 PROBABIL E IMPACTO INHERENTE'!M16</f>
        <v/>
      </c>
      <c r="E16" s="124" t="str">
        <f>+'4 MAPA CALOR INHERENTE'!C15</f>
        <v/>
      </c>
      <c r="F16" s="124" t="str">
        <f>+'4 MAPA CALOR INHERENTE'!D15</f>
        <v/>
      </c>
      <c r="G16" s="94" t="str">
        <f>+'4 MAPA CALOR INHERENTE'!E15</f>
        <v/>
      </c>
      <c r="H16" s="123" t="str">
        <f>+'5 VALORACIÓN DEL CONTROL'!S46</f>
        <v/>
      </c>
      <c r="I16" s="95" t="str">
        <f>+'5 VALORACIÓN DEL CONTROL'!T46</f>
        <v/>
      </c>
      <c r="J16" s="124" t="str">
        <f t="shared" si="3"/>
        <v/>
      </c>
      <c r="K16" s="124" t="str">
        <f t="shared" si="4"/>
        <v/>
      </c>
      <c r="L16" s="94" t="str">
        <f t="shared" si="5"/>
        <v/>
      </c>
      <c r="M16" s="94" t="str">
        <f t="shared" si="0"/>
        <v/>
      </c>
      <c r="N16" s="94" t="str">
        <f t="shared" si="1"/>
        <v/>
      </c>
      <c r="O16" s="211"/>
      <c r="P16" s="94" t="str">
        <f t="shared" si="2"/>
        <v/>
      </c>
      <c r="Q16" s="211"/>
      <c r="R16" s="211"/>
      <c r="S16" s="212"/>
      <c r="T16" s="212"/>
      <c r="U16" s="211"/>
      <c r="V16" s="211"/>
      <c r="W16" s="211"/>
      <c r="X16" s="211"/>
      <c r="Y16" s="211"/>
      <c r="Z16" s="211"/>
      <c r="AA16" s="96"/>
      <c r="AB16" s="96"/>
      <c r="AE16" s="115"/>
      <c r="AF16" s="101" t="s">
        <v>5</v>
      </c>
      <c r="AG16" s="89" t="s">
        <v>274</v>
      </c>
      <c r="AH16" s="89" t="s">
        <v>173</v>
      </c>
      <c r="AI16" s="115"/>
      <c r="AJ16" s="299" t="s">
        <v>127</v>
      </c>
      <c r="AK16" s="115"/>
      <c r="AL16" s="115"/>
      <c r="AM16" s="115"/>
      <c r="AN16" s="115"/>
      <c r="AO16" s="92"/>
      <c r="AP16" s="92"/>
      <c r="AQ16" s="116"/>
      <c r="AR16" s="116"/>
      <c r="AS16" s="116"/>
      <c r="AT16" s="116"/>
      <c r="AU16" s="116"/>
      <c r="AV16" s="116"/>
      <c r="AW16" s="92"/>
      <c r="AX16" s="92"/>
    </row>
    <row r="17" spans="1:50" ht="43.5" customHeight="1" x14ac:dyDescent="0.2">
      <c r="A17" s="93" t="str">
        <f>'2 CONTEXTO E IDENTIFICACIÓN'!A17</f>
        <v>R11</v>
      </c>
      <c r="B17" s="94" t="str">
        <f>+'2 CONTEXTO E IDENTIFICACIÓN'!E17</f>
        <v xml:space="preserve">  </v>
      </c>
      <c r="C17" s="128" t="str">
        <f>+'3 PROBABIL E IMPACTO INHERENTE'!E17</f>
        <v/>
      </c>
      <c r="D17" s="128" t="str">
        <f>+'3 PROBABIL E IMPACTO INHERENTE'!M17</f>
        <v/>
      </c>
      <c r="E17" s="124" t="str">
        <f>+'4 MAPA CALOR INHERENTE'!C16</f>
        <v/>
      </c>
      <c r="F17" s="124" t="str">
        <f>+'4 MAPA CALOR INHERENTE'!D16</f>
        <v/>
      </c>
      <c r="G17" s="94" t="str">
        <f>+'4 MAPA CALOR INHERENTE'!E16</f>
        <v/>
      </c>
      <c r="H17" s="123" t="str">
        <f>+'5 VALORACIÓN DEL CONTROL'!S50</f>
        <v/>
      </c>
      <c r="I17" s="95" t="str">
        <f>+'5 VALORACIÓN DEL CONTROL'!T50</f>
        <v/>
      </c>
      <c r="J17" s="124" t="str">
        <f t="shared" si="3"/>
        <v/>
      </c>
      <c r="K17" s="124" t="str">
        <f t="shared" si="4"/>
        <v/>
      </c>
      <c r="L17" s="94" t="str">
        <f t="shared" si="5"/>
        <v/>
      </c>
      <c r="M17" s="94" t="str">
        <f t="shared" si="0"/>
        <v/>
      </c>
      <c r="N17" s="94" t="str">
        <f t="shared" si="1"/>
        <v/>
      </c>
      <c r="O17" s="211"/>
      <c r="P17" s="94" t="str">
        <f t="shared" si="2"/>
        <v/>
      </c>
      <c r="Q17" s="211"/>
      <c r="R17" s="211"/>
      <c r="S17" s="212"/>
      <c r="T17" s="212"/>
      <c r="U17" s="211"/>
      <c r="V17" s="211"/>
      <c r="W17" s="211"/>
      <c r="X17" s="211"/>
      <c r="Y17" s="211"/>
      <c r="Z17" s="211"/>
      <c r="AA17" s="96"/>
      <c r="AB17" s="96"/>
      <c r="AE17" s="115"/>
      <c r="AF17" s="105" t="s">
        <v>83</v>
      </c>
      <c r="AG17" s="89" t="s">
        <v>126</v>
      </c>
      <c r="AH17" s="89" t="s">
        <v>174</v>
      </c>
      <c r="AM17" s="115"/>
      <c r="AN17" s="115"/>
      <c r="AO17" s="92"/>
      <c r="AP17" s="92"/>
      <c r="AQ17" s="92"/>
      <c r="AR17" s="100"/>
      <c r="AS17" s="100"/>
      <c r="AT17" s="100"/>
      <c r="AU17" s="100"/>
      <c r="AV17" s="100"/>
      <c r="AW17" s="92"/>
      <c r="AX17" s="92"/>
    </row>
    <row r="18" spans="1:50" ht="43.5" customHeight="1" x14ac:dyDescent="0.2">
      <c r="A18" s="93" t="str">
        <f>'2 CONTEXTO E IDENTIFICACIÓN'!A18</f>
        <v>R12</v>
      </c>
      <c r="B18" s="94" t="str">
        <f>+'2 CONTEXTO E IDENTIFICACIÓN'!E18</f>
        <v xml:space="preserve">  </v>
      </c>
      <c r="C18" s="128" t="str">
        <f>+'3 PROBABIL E IMPACTO INHERENTE'!E18</f>
        <v/>
      </c>
      <c r="D18" s="128" t="str">
        <f>+'3 PROBABIL E IMPACTO INHERENTE'!M18</f>
        <v/>
      </c>
      <c r="E18" s="124" t="str">
        <f>+'4 MAPA CALOR INHERENTE'!C17</f>
        <v/>
      </c>
      <c r="F18" s="124" t="str">
        <f>+'4 MAPA CALOR INHERENTE'!D17</f>
        <v/>
      </c>
      <c r="G18" s="94" t="str">
        <f>+'4 MAPA CALOR INHERENTE'!E17</f>
        <v/>
      </c>
      <c r="H18" s="123" t="str">
        <f>+'5 VALORACIÓN DEL CONTROL'!S54</f>
        <v/>
      </c>
      <c r="I18" s="95" t="str">
        <f>+'5 VALORACIÓN DEL CONTROL'!T54</f>
        <v/>
      </c>
      <c r="J18" s="124" t="str">
        <f t="shared" si="3"/>
        <v/>
      </c>
      <c r="K18" s="124" t="str">
        <f t="shared" si="4"/>
        <v/>
      </c>
      <c r="L18" s="94" t="str">
        <f t="shared" si="5"/>
        <v/>
      </c>
      <c r="M18" s="94" t="str">
        <f t="shared" si="0"/>
        <v/>
      </c>
      <c r="N18" s="94" t="str">
        <f t="shared" si="1"/>
        <v/>
      </c>
      <c r="O18" s="211"/>
      <c r="P18" s="94" t="str">
        <f t="shared" si="2"/>
        <v/>
      </c>
      <c r="Q18" s="211"/>
      <c r="R18" s="211"/>
      <c r="S18" s="212"/>
      <c r="T18" s="212"/>
      <c r="U18" s="211"/>
      <c r="V18" s="211"/>
      <c r="W18" s="211"/>
      <c r="X18" s="211"/>
      <c r="Y18" s="211"/>
      <c r="Z18" s="211"/>
      <c r="AA18" s="96"/>
      <c r="AB18" s="96"/>
      <c r="AC18" s="117"/>
      <c r="AD18" s="117"/>
      <c r="AE18" s="115"/>
      <c r="AF18" s="189"/>
      <c r="AM18" s="115"/>
      <c r="AN18" s="115"/>
      <c r="AO18" s="92"/>
      <c r="AP18" s="92"/>
      <c r="AQ18" s="92"/>
      <c r="AR18" s="100"/>
      <c r="AS18" s="100"/>
      <c r="AT18" s="100"/>
      <c r="AU18" s="100"/>
      <c r="AV18" s="100"/>
      <c r="AW18" s="92"/>
      <c r="AX18" s="92"/>
    </row>
    <row r="19" spans="1:50" ht="43.5" customHeight="1" x14ac:dyDescent="0.2">
      <c r="A19" s="93" t="str">
        <f>'2 CONTEXTO E IDENTIFICACIÓN'!A19</f>
        <v>R13</v>
      </c>
      <c r="B19" s="94" t="str">
        <f>+'2 CONTEXTO E IDENTIFICACIÓN'!E19</f>
        <v xml:space="preserve">  </v>
      </c>
      <c r="C19" s="128" t="str">
        <f>+'3 PROBABIL E IMPACTO INHERENTE'!E19</f>
        <v/>
      </c>
      <c r="D19" s="128" t="str">
        <f>+'3 PROBABIL E IMPACTO INHERENTE'!M19</f>
        <v/>
      </c>
      <c r="E19" s="124" t="str">
        <f>+'4 MAPA CALOR INHERENTE'!C18</f>
        <v/>
      </c>
      <c r="F19" s="124" t="str">
        <f>+'4 MAPA CALOR INHERENTE'!D18</f>
        <v/>
      </c>
      <c r="G19" s="94" t="str">
        <f>+'4 MAPA CALOR INHERENTE'!E18</f>
        <v/>
      </c>
      <c r="H19" s="123" t="str">
        <f>+'5 VALORACIÓN DEL CONTROL'!S58</f>
        <v/>
      </c>
      <c r="I19" s="95" t="str">
        <f>+'5 VALORACIÓN DEL CONTROL'!T58</f>
        <v/>
      </c>
      <c r="J19" s="124" t="str">
        <f t="shared" si="3"/>
        <v/>
      </c>
      <c r="K19" s="124" t="str">
        <f t="shared" si="4"/>
        <v/>
      </c>
      <c r="L19" s="94" t="str">
        <f t="shared" si="5"/>
        <v/>
      </c>
      <c r="M19" s="94" t="str">
        <f t="shared" si="0"/>
        <v/>
      </c>
      <c r="N19" s="94" t="str">
        <f t="shared" si="1"/>
        <v/>
      </c>
      <c r="O19" s="211"/>
      <c r="P19" s="94" t="str">
        <f t="shared" si="2"/>
        <v/>
      </c>
      <c r="Q19" s="211"/>
      <c r="R19" s="211"/>
      <c r="S19" s="212"/>
      <c r="T19" s="212"/>
      <c r="U19" s="211"/>
      <c r="V19" s="211"/>
      <c r="W19" s="211"/>
      <c r="X19" s="211"/>
      <c r="Y19" s="211"/>
      <c r="Z19" s="211"/>
      <c r="AA19" s="96"/>
      <c r="AB19" s="96"/>
      <c r="AC19" s="117"/>
      <c r="AD19" s="117"/>
      <c r="AE19" s="118"/>
      <c r="AM19" s="115"/>
      <c r="AN19" s="115"/>
      <c r="AO19" s="92"/>
      <c r="AP19" s="113"/>
      <c r="AQ19" s="113"/>
      <c r="AR19" s="113"/>
      <c r="AS19" s="113"/>
      <c r="AT19" s="113"/>
      <c r="AU19" s="113"/>
      <c r="AV19" s="100"/>
      <c r="AW19" s="92"/>
      <c r="AX19" s="92"/>
    </row>
    <row r="20" spans="1:50" ht="43.5" customHeight="1" x14ac:dyDescent="0.2">
      <c r="A20" s="93" t="str">
        <f>'2 CONTEXTO E IDENTIFICACIÓN'!A20</f>
        <v>R14</v>
      </c>
      <c r="B20" s="94" t="str">
        <f>+'2 CONTEXTO E IDENTIFICACIÓN'!E20</f>
        <v xml:space="preserve">  </v>
      </c>
      <c r="C20" s="128" t="str">
        <f>+'3 PROBABIL E IMPACTO INHERENTE'!E20</f>
        <v/>
      </c>
      <c r="D20" s="128" t="str">
        <f>+'3 PROBABIL E IMPACTO INHERENTE'!M20</f>
        <v/>
      </c>
      <c r="E20" s="124" t="str">
        <f>+'4 MAPA CALOR INHERENTE'!C19</f>
        <v/>
      </c>
      <c r="F20" s="124" t="str">
        <f>+'4 MAPA CALOR INHERENTE'!D19</f>
        <v/>
      </c>
      <c r="G20" s="94" t="str">
        <f>+'4 MAPA CALOR INHERENTE'!E19</f>
        <v/>
      </c>
      <c r="H20" s="123" t="str">
        <f>+'5 VALORACIÓN DEL CONTROL'!S62</f>
        <v/>
      </c>
      <c r="I20" s="95" t="str">
        <f>+'5 VALORACIÓN DEL CONTROL'!T62</f>
        <v/>
      </c>
      <c r="J20" s="124" t="str">
        <f t="shared" si="3"/>
        <v/>
      </c>
      <c r="K20" s="124" t="str">
        <f t="shared" si="4"/>
        <v/>
      </c>
      <c r="L20" s="94" t="str">
        <f t="shared" si="5"/>
        <v/>
      </c>
      <c r="M20" s="94" t="str">
        <f t="shared" si="0"/>
        <v/>
      </c>
      <c r="N20" s="94" t="str">
        <f t="shared" si="1"/>
        <v/>
      </c>
      <c r="O20" s="211"/>
      <c r="P20" s="94" t="str">
        <f t="shared" si="2"/>
        <v/>
      </c>
      <c r="Q20" s="211"/>
      <c r="R20" s="211"/>
      <c r="S20" s="212"/>
      <c r="T20" s="212"/>
      <c r="U20" s="211"/>
      <c r="V20" s="211"/>
      <c r="W20" s="211"/>
      <c r="X20" s="211"/>
      <c r="Y20" s="211"/>
      <c r="Z20" s="211"/>
      <c r="AA20" s="96"/>
      <c r="AB20" s="96"/>
      <c r="AC20" s="117"/>
      <c r="AD20" s="117"/>
      <c r="AO20" s="92"/>
      <c r="AP20" s="119"/>
      <c r="AQ20" s="119"/>
      <c r="AR20" s="119"/>
      <c r="AS20" s="119"/>
      <c r="AT20" s="119"/>
      <c r="AU20" s="119"/>
      <c r="AV20" s="100"/>
      <c r="AW20" s="92"/>
      <c r="AX20" s="92"/>
    </row>
    <row r="21" spans="1:50" ht="43.5" customHeight="1" x14ac:dyDescent="0.2">
      <c r="A21" s="93" t="str">
        <f>'2 CONTEXTO E IDENTIFICACIÓN'!A21</f>
        <v>R15</v>
      </c>
      <c r="B21" s="94" t="str">
        <f>+'2 CONTEXTO E IDENTIFICACIÓN'!E21</f>
        <v xml:space="preserve">  </v>
      </c>
      <c r="C21" s="128" t="str">
        <f>+'3 PROBABIL E IMPACTO INHERENTE'!E21</f>
        <v/>
      </c>
      <c r="D21" s="128" t="str">
        <f>+'3 PROBABIL E IMPACTO INHERENTE'!M21</f>
        <v/>
      </c>
      <c r="E21" s="124" t="str">
        <f>+'4 MAPA CALOR INHERENTE'!C20</f>
        <v/>
      </c>
      <c r="F21" s="124" t="str">
        <f>+'4 MAPA CALOR INHERENTE'!D20</f>
        <v/>
      </c>
      <c r="G21" s="94" t="str">
        <f>+'4 MAPA CALOR INHERENTE'!E20</f>
        <v/>
      </c>
      <c r="H21" s="123" t="str">
        <f>+'5 VALORACIÓN DEL CONTROL'!S66</f>
        <v/>
      </c>
      <c r="I21" s="95" t="str">
        <f>+'5 VALORACIÓN DEL CONTROL'!T66</f>
        <v/>
      </c>
      <c r="J21" s="124" t="str">
        <f t="shared" si="3"/>
        <v/>
      </c>
      <c r="K21" s="124" t="str">
        <f t="shared" si="4"/>
        <v/>
      </c>
      <c r="L21" s="94" t="str">
        <f t="shared" si="5"/>
        <v/>
      </c>
      <c r="M21" s="94" t="str">
        <f t="shared" si="0"/>
        <v/>
      </c>
      <c r="N21" s="94" t="str">
        <f t="shared" si="1"/>
        <v/>
      </c>
      <c r="O21" s="211"/>
      <c r="P21" s="94" t="str">
        <f t="shared" si="2"/>
        <v/>
      </c>
      <c r="Q21" s="211"/>
      <c r="R21" s="211"/>
      <c r="S21" s="212"/>
      <c r="T21" s="212"/>
      <c r="U21" s="211"/>
      <c r="V21" s="211"/>
      <c r="W21" s="211"/>
      <c r="X21" s="211"/>
      <c r="Y21" s="211"/>
      <c r="Z21" s="211"/>
      <c r="AA21" s="96"/>
      <c r="AB21" s="96"/>
      <c r="AC21" s="117"/>
      <c r="AD21" s="117"/>
      <c r="AO21" s="92"/>
      <c r="AP21" s="113"/>
      <c r="AQ21" s="113"/>
      <c r="AR21" s="113"/>
      <c r="AS21" s="113"/>
      <c r="AT21" s="113"/>
      <c r="AU21" s="113"/>
      <c r="AV21" s="100"/>
      <c r="AW21" s="92"/>
      <c r="AX21" s="92"/>
    </row>
    <row r="22" spans="1:50" ht="43.5" customHeight="1" x14ac:dyDescent="0.2">
      <c r="A22" s="93" t="str">
        <f>'2 CONTEXTO E IDENTIFICACIÓN'!A22</f>
        <v>R16</v>
      </c>
      <c r="B22" s="94" t="str">
        <f>+'2 CONTEXTO E IDENTIFICACIÓN'!E22</f>
        <v xml:space="preserve">  </v>
      </c>
      <c r="C22" s="128" t="str">
        <f>+'3 PROBABIL E IMPACTO INHERENTE'!E22</f>
        <v/>
      </c>
      <c r="D22" s="128" t="str">
        <f>+'3 PROBABIL E IMPACTO INHERENTE'!M22</f>
        <v/>
      </c>
      <c r="E22" s="124" t="str">
        <f>+'4 MAPA CALOR INHERENTE'!C21</f>
        <v/>
      </c>
      <c r="F22" s="124" t="str">
        <f>+'4 MAPA CALOR INHERENTE'!D21</f>
        <v/>
      </c>
      <c r="G22" s="94" t="str">
        <f>+'4 MAPA CALOR INHERENTE'!E21</f>
        <v/>
      </c>
      <c r="H22" s="123" t="str">
        <f>+'5 VALORACIÓN DEL CONTROL'!S70</f>
        <v/>
      </c>
      <c r="I22" s="95" t="str">
        <f>+'5 VALORACIÓN DEL CONTROL'!T70</f>
        <v/>
      </c>
      <c r="J22" s="124" t="str">
        <f t="shared" si="3"/>
        <v/>
      </c>
      <c r="K22" s="124" t="str">
        <f t="shared" si="4"/>
        <v/>
      </c>
      <c r="L22" s="94" t="str">
        <f t="shared" si="5"/>
        <v/>
      </c>
      <c r="M22" s="94" t="str">
        <f t="shared" si="0"/>
        <v/>
      </c>
      <c r="N22" s="94" t="str">
        <f t="shared" si="1"/>
        <v/>
      </c>
      <c r="O22" s="211"/>
      <c r="P22" s="94" t="str">
        <f t="shared" si="2"/>
        <v/>
      </c>
      <c r="Q22" s="211"/>
      <c r="R22" s="211"/>
      <c r="S22" s="212"/>
      <c r="T22" s="212"/>
      <c r="U22" s="211"/>
      <c r="V22" s="211"/>
      <c r="W22" s="211"/>
      <c r="X22" s="211"/>
      <c r="Y22" s="211"/>
      <c r="Z22" s="211"/>
      <c r="AA22" s="96"/>
      <c r="AB22" s="96"/>
      <c r="AO22" s="92"/>
      <c r="AP22" s="113"/>
      <c r="AQ22" s="113"/>
      <c r="AR22" s="113"/>
      <c r="AS22" s="113"/>
      <c r="AT22" s="113"/>
      <c r="AU22" s="113"/>
      <c r="AV22" s="100"/>
      <c r="AW22" s="92"/>
      <c r="AX22" s="92"/>
    </row>
    <row r="23" spans="1:50" ht="43.5" customHeight="1" x14ac:dyDescent="0.25">
      <c r="A23" s="93" t="str">
        <f>'2 CONTEXTO E IDENTIFICACIÓN'!A23</f>
        <v>R17</v>
      </c>
      <c r="B23" s="94" t="str">
        <f>+'2 CONTEXTO E IDENTIFICACIÓN'!E23</f>
        <v xml:space="preserve">  </v>
      </c>
      <c r="C23" s="128" t="str">
        <f>+'3 PROBABIL E IMPACTO INHERENTE'!E23</f>
        <v/>
      </c>
      <c r="D23" s="128" t="str">
        <f>+'3 PROBABIL E IMPACTO INHERENTE'!M23</f>
        <v/>
      </c>
      <c r="E23" s="124" t="str">
        <f>+'4 MAPA CALOR INHERENTE'!C22</f>
        <v/>
      </c>
      <c r="F23" s="124" t="str">
        <f>+'4 MAPA CALOR INHERENTE'!D22</f>
        <v/>
      </c>
      <c r="G23" s="94" t="str">
        <f>+'4 MAPA CALOR INHERENTE'!E22</f>
        <v/>
      </c>
      <c r="H23" s="123" t="str">
        <f>+'5 VALORACIÓN DEL CONTROL'!S74</f>
        <v/>
      </c>
      <c r="I23" s="95" t="str">
        <f>+'5 VALORACIÓN DEL CONTROL'!T74</f>
        <v/>
      </c>
      <c r="J23" s="124" t="str">
        <f t="shared" si="3"/>
        <v/>
      </c>
      <c r="K23" s="124" t="str">
        <f t="shared" si="4"/>
        <v/>
      </c>
      <c r="L23" s="94" t="str">
        <f t="shared" si="5"/>
        <v/>
      </c>
      <c r="M23" s="94" t="str">
        <f t="shared" si="0"/>
        <v/>
      </c>
      <c r="N23" s="94" t="str">
        <f t="shared" si="1"/>
        <v/>
      </c>
      <c r="O23" s="211"/>
      <c r="P23" s="94" t="str">
        <f t="shared" si="2"/>
        <v/>
      </c>
      <c r="Q23" s="211"/>
      <c r="R23" s="211"/>
      <c r="S23" s="212"/>
      <c r="T23" s="212"/>
      <c r="U23" s="211"/>
      <c r="V23" s="211"/>
      <c r="W23" s="211"/>
      <c r="X23" s="211"/>
      <c r="Y23" s="211"/>
      <c r="Z23" s="211"/>
      <c r="AA23" s="96"/>
      <c r="AB23" s="96"/>
    </row>
    <row r="24" spans="1:50" ht="43.5" customHeight="1" x14ac:dyDescent="0.25">
      <c r="A24" s="93" t="str">
        <f>'2 CONTEXTO E IDENTIFICACIÓN'!A24</f>
        <v>R18</v>
      </c>
      <c r="B24" s="94" t="str">
        <f>+'2 CONTEXTO E IDENTIFICACIÓN'!E24</f>
        <v xml:space="preserve">  </v>
      </c>
      <c r="C24" s="128" t="str">
        <f>+'3 PROBABIL E IMPACTO INHERENTE'!E24</f>
        <v/>
      </c>
      <c r="D24" s="128" t="str">
        <f>+'3 PROBABIL E IMPACTO INHERENTE'!M24</f>
        <v/>
      </c>
      <c r="E24" s="124" t="str">
        <f>+'4 MAPA CALOR INHERENTE'!C23</f>
        <v/>
      </c>
      <c r="F24" s="124" t="str">
        <f>+'4 MAPA CALOR INHERENTE'!D23</f>
        <v/>
      </c>
      <c r="G24" s="94" t="str">
        <f>+'4 MAPA CALOR INHERENTE'!E23</f>
        <v/>
      </c>
      <c r="H24" s="123" t="str">
        <f>+'5 VALORACIÓN DEL CONTROL'!S78</f>
        <v/>
      </c>
      <c r="I24" s="95" t="str">
        <f>+'5 VALORACIÓN DEL CONTROL'!T78</f>
        <v/>
      </c>
      <c r="J24" s="124" t="str">
        <f t="shared" si="3"/>
        <v/>
      </c>
      <c r="K24" s="124" t="str">
        <f t="shared" si="4"/>
        <v/>
      </c>
      <c r="L24" s="94" t="str">
        <f t="shared" si="5"/>
        <v/>
      </c>
      <c r="M24" s="94" t="str">
        <f t="shared" si="0"/>
        <v/>
      </c>
      <c r="N24" s="94" t="str">
        <f t="shared" si="1"/>
        <v/>
      </c>
      <c r="O24" s="211"/>
      <c r="P24" s="94" t="str">
        <f t="shared" si="2"/>
        <v/>
      </c>
      <c r="Q24" s="211"/>
      <c r="R24" s="211"/>
      <c r="S24" s="212"/>
      <c r="T24" s="212"/>
      <c r="U24" s="211"/>
      <c r="V24" s="211"/>
      <c r="W24" s="211"/>
      <c r="X24" s="211"/>
      <c r="Y24" s="211"/>
      <c r="Z24" s="211"/>
      <c r="AA24" s="96"/>
      <c r="AB24" s="96"/>
    </row>
    <row r="25" spans="1:50" ht="43.5" customHeight="1" x14ac:dyDescent="0.25">
      <c r="A25" s="93" t="str">
        <f>'2 CONTEXTO E IDENTIFICACIÓN'!A25</f>
        <v>R19</v>
      </c>
      <c r="B25" s="94" t="str">
        <f>+'2 CONTEXTO E IDENTIFICACIÓN'!E25</f>
        <v xml:space="preserve">  </v>
      </c>
      <c r="C25" s="128" t="str">
        <f>+'3 PROBABIL E IMPACTO INHERENTE'!E25</f>
        <v/>
      </c>
      <c r="D25" s="128" t="str">
        <f>+'3 PROBABIL E IMPACTO INHERENTE'!M25</f>
        <v/>
      </c>
      <c r="E25" s="124" t="str">
        <f>+'4 MAPA CALOR INHERENTE'!C24</f>
        <v/>
      </c>
      <c r="F25" s="124" t="str">
        <f>+'4 MAPA CALOR INHERENTE'!D24</f>
        <v/>
      </c>
      <c r="G25" s="94" t="str">
        <f>+'4 MAPA CALOR INHERENTE'!E24</f>
        <v/>
      </c>
      <c r="H25" s="123" t="str">
        <f>+'5 VALORACIÓN DEL CONTROL'!S82</f>
        <v/>
      </c>
      <c r="I25" s="95" t="str">
        <f>+'5 VALORACIÓN DEL CONTROL'!T82</f>
        <v/>
      </c>
      <c r="J25" s="124" t="str">
        <f t="shared" si="3"/>
        <v/>
      </c>
      <c r="K25" s="124" t="str">
        <f t="shared" si="4"/>
        <v/>
      </c>
      <c r="L25" s="94" t="str">
        <f t="shared" si="5"/>
        <v/>
      </c>
      <c r="M25" s="94" t="str">
        <f t="shared" si="0"/>
        <v/>
      </c>
      <c r="N25" s="94" t="str">
        <f t="shared" si="1"/>
        <v/>
      </c>
      <c r="O25" s="211"/>
      <c r="P25" s="94" t="str">
        <f t="shared" si="2"/>
        <v/>
      </c>
      <c r="Q25" s="211"/>
      <c r="R25" s="211"/>
      <c r="S25" s="212"/>
      <c r="T25" s="212"/>
      <c r="U25" s="211"/>
      <c r="V25" s="211"/>
      <c r="W25" s="211"/>
      <c r="X25" s="211"/>
      <c r="Y25" s="211"/>
      <c r="Z25" s="211"/>
      <c r="AA25" s="96"/>
      <c r="AB25" s="96"/>
    </row>
    <row r="26" spans="1:50" ht="43.5" customHeight="1" x14ac:dyDescent="0.25">
      <c r="A26" s="93" t="str">
        <f>'2 CONTEXTO E IDENTIFICACIÓN'!A26</f>
        <v>R20</v>
      </c>
      <c r="B26" s="94" t="str">
        <f>+'2 CONTEXTO E IDENTIFICACIÓN'!E26</f>
        <v xml:space="preserve">  </v>
      </c>
      <c r="C26" s="128" t="str">
        <f>+'3 PROBABIL E IMPACTO INHERENTE'!E26</f>
        <v/>
      </c>
      <c r="D26" s="128" t="str">
        <f>+'3 PROBABIL E IMPACTO INHERENTE'!M26</f>
        <v/>
      </c>
      <c r="E26" s="124" t="str">
        <f>+'4 MAPA CALOR INHERENTE'!C25</f>
        <v/>
      </c>
      <c r="F26" s="124" t="str">
        <f>+'4 MAPA CALOR INHERENTE'!D25</f>
        <v/>
      </c>
      <c r="G26" s="94" t="str">
        <f>+'4 MAPA CALOR INHERENTE'!E25</f>
        <v/>
      </c>
      <c r="H26" s="123" t="str">
        <f>+'5 VALORACIÓN DEL CONTROL'!S86</f>
        <v/>
      </c>
      <c r="I26" s="95" t="str">
        <f>+'5 VALORACIÓN DEL CONTROL'!T86</f>
        <v/>
      </c>
      <c r="J26" s="124" t="str">
        <f t="shared" si="3"/>
        <v/>
      </c>
      <c r="K26" s="124" t="str">
        <f t="shared" si="4"/>
        <v/>
      </c>
      <c r="L26" s="94" t="str">
        <f t="shared" si="5"/>
        <v/>
      </c>
      <c r="M26" s="94" t="str">
        <f t="shared" si="0"/>
        <v/>
      </c>
      <c r="N26" s="94" t="str">
        <f t="shared" si="1"/>
        <v/>
      </c>
      <c r="O26" s="211"/>
      <c r="P26" s="94" t="str">
        <f t="shared" si="2"/>
        <v/>
      </c>
      <c r="Q26" s="211"/>
      <c r="R26" s="211"/>
      <c r="S26" s="212"/>
      <c r="T26" s="212"/>
      <c r="U26" s="211"/>
      <c r="V26" s="211"/>
      <c r="W26" s="211"/>
      <c r="X26" s="211"/>
      <c r="Y26" s="211"/>
      <c r="Z26" s="211"/>
      <c r="AA26" s="96"/>
      <c r="AB26" s="96"/>
    </row>
    <row r="27" spans="1:50" ht="14.45" customHeight="1" x14ac:dyDescent="0.25">
      <c r="B27" s="79"/>
      <c r="C27" s="79"/>
      <c r="D27" s="79"/>
      <c r="G27" s="79"/>
      <c r="I27" s="79"/>
      <c r="L27" s="79"/>
      <c r="M27" s="79"/>
      <c r="N27" s="79"/>
      <c r="O27" s="79"/>
      <c r="P27" s="79"/>
      <c r="Q27" s="79"/>
      <c r="R27" s="79"/>
      <c r="S27" s="129"/>
      <c r="T27" s="129"/>
      <c r="U27" s="79"/>
      <c r="V27" s="79"/>
      <c r="W27" s="79"/>
      <c r="X27" s="79"/>
      <c r="Y27" s="79"/>
      <c r="Z27" s="79"/>
      <c r="AA27" s="79"/>
      <c r="AB27" s="79"/>
      <c r="AM27" s="84"/>
      <c r="AN27" s="84"/>
      <c r="AO27" s="84"/>
      <c r="AP27" s="84"/>
      <c r="AQ27" s="84"/>
      <c r="AR27" s="79"/>
      <c r="AS27" s="79"/>
      <c r="AT27" s="79"/>
      <c r="AU27" s="79"/>
      <c r="AV27" s="79"/>
    </row>
    <row r="28" spans="1:50" ht="39" customHeight="1" x14ac:dyDescent="0.25">
      <c r="B28" s="79"/>
      <c r="C28" s="79"/>
      <c r="D28" s="79"/>
      <c r="G28" s="79"/>
      <c r="I28" s="79"/>
      <c r="L28" s="79"/>
      <c r="M28" s="79"/>
      <c r="N28" s="79"/>
      <c r="O28" s="79"/>
      <c r="P28" s="79"/>
      <c r="Q28" s="79"/>
      <c r="R28" s="79"/>
      <c r="S28" s="129"/>
      <c r="T28" s="129"/>
      <c r="U28" s="79"/>
      <c r="V28" s="79"/>
      <c r="W28" s="79"/>
      <c r="X28" s="79"/>
      <c r="Y28" s="79"/>
      <c r="Z28" s="79"/>
      <c r="AA28" s="79"/>
      <c r="AB28" s="79"/>
      <c r="AM28" s="84"/>
      <c r="AN28" s="84"/>
      <c r="AO28" s="84"/>
      <c r="AP28" s="84"/>
      <c r="AQ28" s="84"/>
      <c r="AR28" s="79"/>
      <c r="AS28" s="79"/>
      <c r="AT28" s="79"/>
      <c r="AU28" s="79"/>
      <c r="AV28" s="79"/>
    </row>
    <row r="29" spans="1:50" ht="19.5" customHeight="1" x14ac:dyDescent="0.25">
      <c r="B29" s="79"/>
      <c r="C29" s="79"/>
      <c r="D29" s="79"/>
      <c r="G29" s="79"/>
      <c r="I29" s="79"/>
      <c r="L29" s="79"/>
      <c r="M29" s="79"/>
      <c r="N29" s="79"/>
      <c r="O29" s="79"/>
      <c r="P29" s="79"/>
      <c r="Q29" s="79"/>
      <c r="R29" s="79"/>
      <c r="S29" s="129"/>
      <c r="T29" s="129"/>
      <c r="U29" s="79"/>
      <c r="V29" s="79"/>
      <c r="W29" s="79"/>
      <c r="X29" s="79"/>
      <c r="Y29" s="79"/>
      <c r="Z29" s="79"/>
      <c r="AA29" s="79"/>
      <c r="AB29" s="79"/>
      <c r="AM29" s="84"/>
      <c r="AN29" s="84"/>
      <c r="AO29" s="84"/>
      <c r="AP29" s="84"/>
      <c r="AQ29" s="84"/>
      <c r="AR29" s="79"/>
      <c r="AS29" s="79"/>
      <c r="AT29" s="79"/>
      <c r="AU29" s="79"/>
      <c r="AV29" s="79"/>
    </row>
    <row r="30" spans="1:50" ht="19.5" customHeight="1" x14ac:dyDescent="0.25">
      <c r="B30" s="79"/>
      <c r="C30" s="79"/>
      <c r="D30" s="79"/>
      <c r="G30" s="79"/>
      <c r="I30" s="79"/>
      <c r="L30" s="79"/>
      <c r="M30" s="79"/>
      <c r="N30" s="79"/>
      <c r="O30" s="79"/>
      <c r="P30" s="79"/>
      <c r="Q30" s="79"/>
      <c r="R30" s="79"/>
      <c r="S30" s="129"/>
      <c r="T30" s="129"/>
      <c r="U30" s="79"/>
      <c r="V30" s="79"/>
      <c r="W30" s="79"/>
      <c r="X30" s="79"/>
      <c r="Y30" s="79"/>
      <c r="Z30" s="79"/>
      <c r="AA30" s="79"/>
      <c r="AB30" s="79"/>
      <c r="AM30" s="84"/>
      <c r="AN30" s="84"/>
      <c r="AO30" s="84"/>
      <c r="AP30" s="84"/>
      <c r="AQ30" s="84"/>
      <c r="AR30" s="79"/>
      <c r="AS30" s="79"/>
      <c r="AT30" s="79"/>
      <c r="AU30" s="79"/>
      <c r="AV30" s="79"/>
    </row>
    <row r="31" spans="1:50" ht="19.5" customHeight="1" x14ac:dyDescent="0.25">
      <c r="B31" s="79"/>
      <c r="C31" s="79"/>
      <c r="D31" s="79"/>
      <c r="G31" s="79"/>
      <c r="I31" s="79"/>
      <c r="L31" s="79"/>
      <c r="M31" s="79"/>
      <c r="N31" s="79"/>
      <c r="O31" s="79"/>
      <c r="P31" s="79"/>
      <c r="Q31" s="79"/>
      <c r="R31" s="79"/>
      <c r="S31" s="129"/>
      <c r="T31" s="129"/>
      <c r="U31" s="79"/>
      <c r="V31" s="79"/>
      <c r="W31" s="79"/>
      <c r="X31" s="79"/>
      <c r="Y31" s="79"/>
      <c r="Z31" s="79"/>
      <c r="AA31" s="79"/>
      <c r="AB31" s="79"/>
      <c r="AM31" s="84"/>
      <c r="AN31" s="84"/>
      <c r="AO31" s="84"/>
      <c r="AP31" s="84"/>
      <c r="AQ31" s="84"/>
      <c r="AR31" s="79"/>
      <c r="AS31" s="79"/>
      <c r="AT31" s="79"/>
      <c r="AU31" s="79"/>
      <c r="AV31" s="79"/>
    </row>
    <row r="32" spans="1:50" ht="19.5" customHeight="1" x14ac:dyDescent="0.25">
      <c r="B32" s="79"/>
      <c r="C32" s="79"/>
      <c r="D32" s="79"/>
      <c r="G32" s="79"/>
      <c r="I32" s="79"/>
      <c r="L32" s="79"/>
      <c r="M32" s="79"/>
      <c r="N32" s="79"/>
      <c r="O32" s="79"/>
      <c r="P32" s="79"/>
      <c r="Q32" s="79"/>
      <c r="R32" s="79"/>
      <c r="S32" s="129"/>
      <c r="T32" s="129"/>
      <c r="U32" s="79"/>
      <c r="V32" s="79"/>
      <c r="W32" s="79"/>
      <c r="X32" s="79"/>
      <c r="Y32" s="79"/>
      <c r="Z32" s="79"/>
      <c r="AA32" s="79"/>
      <c r="AB32" s="79"/>
      <c r="AM32" s="84"/>
      <c r="AN32" s="84"/>
      <c r="AO32" s="84"/>
      <c r="AP32" s="84"/>
      <c r="AQ32" s="84"/>
      <c r="AR32" s="79"/>
      <c r="AS32" s="79"/>
      <c r="AT32" s="79"/>
      <c r="AU32" s="79"/>
      <c r="AV32" s="79"/>
    </row>
    <row r="33" spans="5:43" s="79" customFormat="1" ht="19.5" customHeight="1" x14ac:dyDescent="0.25">
      <c r="E33" s="125"/>
      <c r="F33" s="125"/>
      <c r="H33" s="84"/>
      <c r="J33" s="125"/>
      <c r="K33" s="125"/>
      <c r="S33" s="129"/>
      <c r="T33" s="129"/>
      <c r="AM33" s="84"/>
      <c r="AN33" s="84"/>
      <c r="AO33" s="84"/>
      <c r="AP33" s="84"/>
      <c r="AQ33" s="84"/>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2"/>
    </row>
    <row r="2" spans="1:11" s="10" customFormat="1" ht="14.45" customHeight="1" x14ac:dyDescent="0.25">
      <c r="A2" s="25" t="s">
        <v>152</v>
      </c>
      <c r="B2" s="339" t="str">
        <f>+IF('2 CONTEXTO E IDENTIFICACIÓN'!$B$2="","",'2 CONTEXTO E IDENTIFICACIÓN'!$B$2)</f>
        <v xml:space="preserve">GESTIÓN DOCUMENTAL </v>
      </c>
      <c r="C2" s="339"/>
      <c r="D2" s="339"/>
      <c r="E2" s="131"/>
      <c r="F2" s="132"/>
    </row>
    <row r="3" spans="1:11" ht="15.75" thickBot="1" x14ac:dyDescent="0.3">
      <c r="A3" s="24"/>
      <c r="B3" s="340" t="str">
        <f>+IF('2 CONTEXTO E IDENTIFICACIÓN'!$D$2="","",'2 CONTEXTO E IDENTIFICACIÓN'!$D$2)</f>
        <v/>
      </c>
      <c r="C3" s="340"/>
      <c r="D3" s="340"/>
    </row>
    <row r="4" spans="1:11" ht="15.75" thickBot="1" x14ac:dyDescent="0.3">
      <c r="A4" s="482" t="s">
        <v>44</v>
      </c>
      <c r="B4" s="483"/>
      <c r="C4" s="483"/>
      <c r="D4" s="483"/>
      <c r="E4" s="483"/>
      <c r="F4" s="483"/>
      <c r="G4" s="483"/>
      <c r="H4" s="483"/>
      <c r="I4" s="483"/>
      <c r="J4" s="483"/>
      <c r="K4" s="484"/>
    </row>
    <row r="5" spans="1:11" ht="6" customHeight="1" thickBot="1" x14ac:dyDescent="0.3">
      <c r="A5" s="482"/>
      <c r="B5" s="483"/>
      <c r="C5" s="483"/>
      <c r="D5" s="483"/>
      <c r="E5" s="483"/>
      <c r="F5" s="483"/>
      <c r="G5" s="483"/>
      <c r="H5" s="483"/>
      <c r="I5" s="483"/>
      <c r="J5" s="483"/>
      <c r="K5" s="484"/>
    </row>
    <row r="6" spans="1:11" ht="34.5" customHeight="1" x14ac:dyDescent="0.25">
      <c r="A6" s="485" t="s">
        <v>45</v>
      </c>
      <c r="B6" s="486"/>
      <c r="C6" s="486"/>
      <c r="D6" s="486"/>
      <c r="E6" s="486"/>
      <c r="F6" s="486"/>
      <c r="G6" s="486"/>
      <c r="H6" s="486"/>
      <c r="I6" s="486"/>
      <c r="J6" s="486"/>
      <c r="K6" s="487"/>
    </row>
    <row r="7" spans="1:11" ht="18.75" customHeight="1" x14ac:dyDescent="0.25">
      <c r="A7" s="491" t="s">
        <v>22</v>
      </c>
      <c r="B7" s="492"/>
      <c r="C7" s="492"/>
      <c r="D7" s="492"/>
      <c r="E7" s="492"/>
      <c r="F7" s="492"/>
      <c r="G7" s="492"/>
      <c r="H7" s="492"/>
      <c r="I7" s="492"/>
      <c r="J7" s="492"/>
      <c r="K7" s="493"/>
    </row>
    <row r="8" spans="1:11" ht="34.5" customHeight="1" x14ac:dyDescent="0.25">
      <c r="A8" s="488" t="s">
        <v>23</v>
      </c>
      <c r="B8" s="489"/>
      <c r="C8" s="489"/>
      <c r="D8" s="489"/>
      <c r="E8" s="489"/>
      <c r="F8" s="489"/>
      <c r="G8" s="489"/>
      <c r="H8" s="489"/>
      <c r="I8" s="489"/>
      <c r="J8" s="489"/>
      <c r="K8" s="490"/>
    </row>
    <row r="9" spans="1:11" ht="50.25" customHeight="1" thickBot="1" x14ac:dyDescent="0.3">
      <c r="A9" s="479" t="s">
        <v>116</v>
      </c>
      <c r="B9" s="480"/>
      <c r="C9" s="480"/>
      <c r="D9" s="480"/>
      <c r="E9" s="480"/>
      <c r="F9" s="480"/>
      <c r="G9" s="480"/>
      <c r="H9" s="480"/>
      <c r="I9" s="480"/>
      <c r="J9" s="480"/>
      <c r="K9" s="481"/>
    </row>
    <row r="10" spans="1:11" x14ac:dyDescent="0.25">
      <c r="A10" s="133"/>
      <c r="B10" s="133"/>
      <c r="C10" s="133"/>
      <c r="D10" s="133"/>
      <c r="E10" s="133"/>
      <c r="F10" s="133"/>
      <c r="G10" s="133"/>
      <c r="H10" s="133"/>
      <c r="I10" s="133"/>
      <c r="J10" s="133"/>
      <c r="K10" s="133"/>
    </row>
    <row r="11" spans="1:11" s="135" customFormat="1" ht="38.25" x14ac:dyDescent="0.25">
      <c r="A11" s="134"/>
      <c r="B11" s="476" t="s">
        <v>29</v>
      </c>
      <c r="C11" s="477"/>
      <c r="D11" s="478" t="s">
        <v>30</v>
      </c>
      <c r="E11" s="478"/>
      <c r="G11" s="85" t="s">
        <v>85</v>
      </c>
    </row>
    <row r="12" spans="1:11" ht="30" x14ac:dyDescent="0.25">
      <c r="A12" s="321" t="s">
        <v>24</v>
      </c>
      <c r="B12" s="322">
        <f>+COUNTIF('8 MAPA RIESGOS'!$G$7:$G$26,G12)</f>
        <v>0</v>
      </c>
      <c r="C12" s="323">
        <f>+B12/$B$16</f>
        <v>0</v>
      </c>
      <c r="D12" s="322">
        <f>+COUNTIF('8 MAPA RIESGOS'!$L$7:$L$26,G12)</f>
        <v>0</v>
      </c>
      <c r="E12" s="323">
        <f>+D12/$D$16</f>
        <v>0</v>
      </c>
      <c r="G12" s="114" t="s">
        <v>81</v>
      </c>
    </row>
    <row r="13" spans="1:11" ht="30" x14ac:dyDescent="0.25">
      <c r="A13" s="321" t="s">
        <v>25</v>
      </c>
      <c r="B13" s="322">
        <f>+COUNTIF('8 MAPA RIESGOS'!$G$7:$G$26,G13)</f>
        <v>0</v>
      </c>
      <c r="C13" s="323">
        <f t="shared" ref="C13:C16" si="0">+B13/$B$16</f>
        <v>0</v>
      </c>
      <c r="D13" s="322">
        <f>+COUNTIF('8 MAPA RIESGOS'!$L$7:$L$26,G13)</f>
        <v>0</v>
      </c>
      <c r="E13" s="323">
        <f t="shared" ref="E13:E16" si="1">+D13/$D$16</f>
        <v>0</v>
      </c>
      <c r="G13" s="97" t="s">
        <v>82</v>
      </c>
    </row>
    <row r="14" spans="1:11" ht="30" x14ac:dyDescent="0.25">
      <c r="A14" s="321" t="s">
        <v>26</v>
      </c>
      <c r="B14" s="322">
        <f>+COUNTIF('8 MAPA RIESGOS'!$G$7:$G$26,G14)</f>
        <v>1</v>
      </c>
      <c r="C14" s="323">
        <f t="shared" si="0"/>
        <v>1</v>
      </c>
      <c r="D14" s="322">
        <f>+COUNTIF('8 MAPA RIESGOS'!$L$7:$L$26,G14)</f>
        <v>1</v>
      </c>
      <c r="E14" s="323">
        <f t="shared" si="1"/>
        <v>1</v>
      </c>
      <c r="G14" s="101" t="s">
        <v>5</v>
      </c>
    </row>
    <row r="15" spans="1:11" ht="30" x14ac:dyDescent="0.25">
      <c r="A15" s="321" t="s">
        <v>27</v>
      </c>
      <c r="B15" s="322">
        <f>+COUNTIF('8 MAPA RIESGOS'!$G$7:$G$26,G15)</f>
        <v>0</v>
      </c>
      <c r="C15" s="323">
        <f t="shared" si="0"/>
        <v>0</v>
      </c>
      <c r="D15" s="322">
        <f>+COUNTIF('8 MAPA RIESGOS'!$L$7:$L$26,G15)</f>
        <v>0</v>
      </c>
      <c r="E15" s="323">
        <f t="shared" si="1"/>
        <v>0</v>
      </c>
      <c r="G15" s="105" t="s">
        <v>83</v>
      </c>
    </row>
    <row r="16" spans="1:11" x14ac:dyDescent="0.25">
      <c r="A16" s="136" t="s">
        <v>28</v>
      </c>
      <c r="B16" s="322">
        <f>+SUM(B12:B15)</f>
        <v>1</v>
      </c>
      <c r="C16" s="323">
        <f t="shared" si="0"/>
        <v>1</v>
      </c>
      <c r="D16" s="322">
        <f>+SUM(D12:D15)</f>
        <v>1</v>
      </c>
      <c r="E16" s="323">
        <f t="shared" si="1"/>
        <v>1</v>
      </c>
    </row>
    <row r="18" spans="2:4" s="137" customFormat="1" x14ac:dyDescent="0.25">
      <c r="B18" s="138" t="s">
        <v>29</v>
      </c>
      <c r="D18" s="138" t="s">
        <v>30</v>
      </c>
    </row>
    <row r="19" spans="2:4" s="137" customFormat="1" ht="41.45" customHeight="1" x14ac:dyDescent="0.25">
      <c r="B19" s="139" t="str">
        <f>+IF((B12/B16)&gt;=0.2,G12,+IF(((B12/B16)+(B13/B16))&gt;=0.3,G13,+IF(((B12/B16)+(B13/B16)+(B14/B16))&gt;=0.4,G14,+IF((B12/B16)+(B13/B16)+(B14/B16)+(B15/B16)&gt;=0.5,G15,""))))</f>
        <v>Moderado</v>
      </c>
      <c r="D19" s="139"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2026-04-07T16:25:56Z</cp:lastPrinted>
  <dcterms:created xsi:type="dcterms:W3CDTF">2006-09-16T00:00:00Z</dcterms:created>
  <dcterms:modified xsi:type="dcterms:W3CDTF">2026-07-29T13:44:19Z</dcterms:modified>
</cp:coreProperties>
</file>